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380" windowWidth="20680" windowHeight="12700" activeTab="1"/>
  </bookViews>
  <sheets>
    <sheet name="Mixed-Oak" sheetId="1" r:id="rId1"/>
    <sheet name="Oak-Hickory" sheetId="2" r:id="rId2"/>
    <sheet name="N. Hardwoods" sheetId="3" r:id="rId3"/>
    <sheet name="N. Oak" sheetId="4" r:id="rId4"/>
  </sheets>
  <definedNames/>
  <calcPr fullCalcOnLoad="1"/>
</workbook>
</file>

<file path=xl/sharedStrings.xml><?xml version="1.0" encoding="utf-8"?>
<sst xmlns="http://schemas.openxmlformats.org/spreadsheetml/2006/main" count="684" uniqueCount="31">
  <si>
    <t>Sugar Maple</t>
  </si>
  <si>
    <t>DBH</t>
  </si>
  <si>
    <t>Bole (kg)</t>
  </si>
  <si>
    <t>Branch (kg)</t>
  </si>
  <si>
    <t>Leaves (kg)</t>
  </si>
  <si>
    <t>Bole N (kg)</t>
  </si>
  <si>
    <t>Branch N (kg)</t>
  </si>
  <si>
    <t>Leaf N (kg)</t>
  </si>
  <si>
    <t>Species Total (Mg/ha)</t>
  </si>
  <si>
    <t>Species Total N (kg/ha)</t>
  </si>
  <si>
    <t>Total (Mg/ha)</t>
  </si>
  <si>
    <t>Total (kg/ha)</t>
  </si>
  <si>
    <t>red maple</t>
  </si>
  <si>
    <t>yellow birch</t>
  </si>
  <si>
    <t>black cherry</t>
  </si>
  <si>
    <t>basswood</t>
  </si>
  <si>
    <t>ironwood</t>
  </si>
  <si>
    <t>beech</t>
  </si>
  <si>
    <t>red oak/upland pin oak</t>
  </si>
  <si>
    <t>white oak</t>
  </si>
  <si>
    <t>black oak</t>
  </si>
  <si>
    <t>shagbark hickory</t>
  </si>
  <si>
    <t>pignut hickory</t>
  </si>
  <si>
    <t>white ash</t>
  </si>
  <si>
    <t>jack pine</t>
  </si>
  <si>
    <t>Total Ecosys Biomass</t>
  </si>
  <si>
    <t>Total Ecosys N</t>
  </si>
  <si>
    <t>NH</t>
  </si>
  <si>
    <t>OH</t>
  </si>
  <si>
    <t>MO</t>
  </si>
  <si>
    <t>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</si>
</sst>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8"/>
  <sheetViews>
    <sheetView workbookViewId="0" topLeftCell="A1">
      <selection activeCell="A135" sqref="A135"/>
    </sheetView>
  </sheetViews>
  <sheetFormatPr defaultColWidth="11.421875" defaultRowHeight="12.75"/>
  <cols>
    <col min="1" max="1" width="19.421875" style="0" customWidth="1"/>
    <col min="2" max="2" width="8.28125" style="0" customWidth="1"/>
    <col min="3" max="3" width="10.7109375" style="0" customWidth="1"/>
    <col min="4" max="4" width="10.421875" style="0" customWidth="1"/>
    <col min="5" max="5" width="10.140625" style="0" customWidth="1"/>
    <col min="6" max="6" width="12.421875" style="0" customWidth="1"/>
    <col min="7" max="7" width="10.140625" style="0" customWidth="1"/>
    <col min="8" max="8" width="18.7109375" style="0" customWidth="1"/>
    <col min="9" max="9" width="20.00390625" style="0" customWidth="1"/>
    <col min="10" max="16384" width="8.8515625" style="0" customWidth="1"/>
  </cols>
  <sheetData>
    <row r="1" ht="12">
      <c r="A1" t="s">
        <v>29</v>
      </c>
    </row>
    <row r="2" ht="12.75" thickBot="1">
      <c r="A2" t="s">
        <v>0</v>
      </c>
    </row>
    <row r="3" spans="1:7" ht="12">
      <c r="A3" s="10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</row>
    <row r="4" spans="1:7" ht="12">
      <c r="A4" s="11"/>
      <c r="B4" s="4">
        <f>0.16*POWER(A4,2.234)</f>
        <v>0</v>
      </c>
      <c r="C4" s="5">
        <f>0.008*POWER(A4,2.831)</f>
        <v>0</v>
      </c>
      <c r="D4" s="5">
        <f>0.037*POWER(A4,1.54)</f>
        <v>0</v>
      </c>
      <c r="E4" s="5">
        <f>B4*0.001</f>
        <v>0</v>
      </c>
      <c r="F4" s="5">
        <f>C4*0.0062</f>
        <v>0</v>
      </c>
      <c r="G4" s="6">
        <f>D4*0.0239</f>
        <v>0</v>
      </c>
    </row>
    <row r="5" spans="1:7" ht="12">
      <c r="A5" s="11"/>
      <c r="B5" s="4">
        <f aca="true" t="shared" si="0" ref="B5:B26">0.16*POWER(A5,2.234)</f>
        <v>0</v>
      </c>
      <c r="C5" s="5">
        <f aca="true" t="shared" si="1" ref="C5:C26">0.008*POWER(A5,2.831)</f>
        <v>0</v>
      </c>
      <c r="D5" s="5">
        <f aca="true" t="shared" si="2" ref="D5:D26">0.037*POWER(A5,1.54)</f>
        <v>0</v>
      </c>
      <c r="E5" s="5">
        <f aca="true" t="shared" si="3" ref="E5:E26">B5*0.001</f>
        <v>0</v>
      </c>
      <c r="F5" s="5">
        <f aca="true" t="shared" si="4" ref="F5:F26">C5*0.0062</f>
        <v>0</v>
      </c>
      <c r="G5" s="6">
        <f aca="true" t="shared" si="5" ref="G5:G26">D5*0.0239</f>
        <v>0</v>
      </c>
    </row>
    <row r="6" spans="1:7" ht="12">
      <c r="A6" s="11"/>
      <c r="B6" s="4">
        <f t="shared" si="0"/>
        <v>0</v>
      </c>
      <c r="C6" s="5">
        <f t="shared" si="1"/>
        <v>0</v>
      </c>
      <c r="D6" s="5">
        <f t="shared" si="2"/>
        <v>0</v>
      </c>
      <c r="E6" s="5">
        <f t="shared" si="3"/>
        <v>0</v>
      </c>
      <c r="F6" s="5">
        <f t="shared" si="4"/>
        <v>0</v>
      </c>
      <c r="G6" s="6">
        <f t="shared" si="5"/>
        <v>0</v>
      </c>
    </row>
    <row r="7" spans="1:7" ht="12">
      <c r="A7" s="11"/>
      <c r="B7" s="4">
        <f t="shared" si="0"/>
        <v>0</v>
      </c>
      <c r="C7" s="5">
        <f t="shared" si="1"/>
        <v>0</v>
      </c>
      <c r="D7" s="5">
        <f t="shared" si="2"/>
        <v>0</v>
      </c>
      <c r="E7" s="5">
        <f t="shared" si="3"/>
        <v>0</v>
      </c>
      <c r="F7" s="5">
        <f t="shared" si="4"/>
        <v>0</v>
      </c>
      <c r="G7" s="6">
        <f t="shared" si="5"/>
        <v>0</v>
      </c>
    </row>
    <row r="8" spans="1:7" ht="12">
      <c r="A8" s="11"/>
      <c r="B8" s="4">
        <f t="shared" si="0"/>
        <v>0</v>
      </c>
      <c r="C8" s="5">
        <f t="shared" si="1"/>
        <v>0</v>
      </c>
      <c r="D8" s="5">
        <f t="shared" si="2"/>
        <v>0</v>
      </c>
      <c r="E8" s="5">
        <f t="shared" si="3"/>
        <v>0</v>
      </c>
      <c r="F8" s="5">
        <f t="shared" si="4"/>
        <v>0</v>
      </c>
      <c r="G8" s="6">
        <f t="shared" si="5"/>
        <v>0</v>
      </c>
    </row>
    <row r="9" spans="1:7" ht="12">
      <c r="A9" s="11"/>
      <c r="B9" s="4">
        <f t="shared" si="0"/>
        <v>0</v>
      </c>
      <c r="C9" s="5">
        <f t="shared" si="1"/>
        <v>0</v>
      </c>
      <c r="D9" s="5">
        <f t="shared" si="2"/>
        <v>0</v>
      </c>
      <c r="E9" s="5">
        <f t="shared" si="3"/>
        <v>0</v>
      </c>
      <c r="F9" s="5">
        <f t="shared" si="4"/>
        <v>0</v>
      </c>
      <c r="G9" s="6">
        <f t="shared" si="5"/>
        <v>0</v>
      </c>
    </row>
    <row r="10" spans="1:7" ht="12">
      <c r="A10" s="11"/>
      <c r="B10" s="4">
        <f t="shared" si="0"/>
        <v>0</v>
      </c>
      <c r="C10" s="5">
        <f t="shared" si="1"/>
        <v>0</v>
      </c>
      <c r="D10" s="5">
        <f t="shared" si="2"/>
        <v>0</v>
      </c>
      <c r="E10" s="5">
        <f t="shared" si="3"/>
        <v>0</v>
      </c>
      <c r="F10" s="5">
        <f t="shared" si="4"/>
        <v>0</v>
      </c>
      <c r="G10" s="6">
        <f t="shared" si="5"/>
        <v>0</v>
      </c>
    </row>
    <row r="11" spans="1:7" ht="12">
      <c r="A11" s="11"/>
      <c r="B11" s="4">
        <f t="shared" si="0"/>
        <v>0</v>
      </c>
      <c r="C11" s="5">
        <f t="shared" si="1"/>
        <v>0</v>
      </c>
      <c r="D11" s="5">
        <f t="shared" si="2"/>
        <v>0</v>
      </c>
      <c r="E11" s="5">
        <f t="shared" si="3"/>
        <v>0</v>
      </c>
      <c r="F11" s="5">
        <f t="shared" si="4"/>
        <v>0</v>
      </c>
      <c r="G11" s="6">
        <f t="shared" si="5"/>
        <v>0</v>
      </c>
    </row>
    <row r="12" spans="1:7" ht="12">
      <c r="A12" s="11"/>
      <c r="B12" s="4">
        <f t="shared" si="0"/>
        <v>0</v>
      </c>
      <c r="C12" s="5">
        <f t="shared" si="1"/>
        <v>0</v>
      </c>
      <c r="D12" s="5">
        <f t="shared" si="2"/>
        <v>0</v>
      </c>
      <c r="E12" s="5">
        <f t="shared" si="3"/>
        <v>0</v>
      </c>
      <c r="F12" s="5">
        <f t="shared" si="4"/>
        <v>0</v>
      </c>
      <c r="G12" s="6">
        <f t="shared" si="5"/>
        <v>0</v>
      </c>
    </row>
    <row r="13" spans="1:7" ht="12">
      <c r="A13" s="11"/>
      <c r="B13" s="4">
        <f t="shared" si="0"/>
        <v>0</v>
      </c>
      <c r="C13" s="5">
        <f t="shared" si="1"/>
        <v>0</v>
      </c>
      <c r="D13" s="5">
        <f t="shared" si="2"/>
        <v>0</v>
      </c>
      <c r="E13" s="5">
        <f t="shared" si="3"/>
        <v>0</v>
      </c>
      <c r="F13" s="5">
        <f t="shared" si="4"/>
        <v>0</v>
      </c>
      <c r="G13" s="6">
        <f t="shared" si="5"/>
        <v>0</v>
      </c>
    </row>
    <row r="14" spans="1:7" ht="12">
      <c r="A14" s="11"/>
      <c r="B14" s="4">
        <f t="shared" si="0"/>
        <v>0</v>
      </c>
      <c r="C14" s="5">
        <f t="shared" si="1"/>
        <v>0</v>
      </c>
      <c r="D14" s="5">
        <f t="shared" si="2"/>
        <v>0</v>
      </c>
      <c r="E14" s="5">
        <f t="shared" si="3"/>
        <v>0</v>
      </c>
      <c r="F14" s="5">
        <f t="shared" si="4"/>
        <v>0</v>
      </c>
      <c r="G14" s="6">
        <f t="shared" si="5"/>
        <v>0</v>
      </c>
    </row>
    <row r="15" spans="1:7" ht="12">
      <c r="A15" s="11"/>
      <c r="B15" s="4">
        <f t="shared" si="0"/>
        <v>0</v>
      </c>
      <c r="C15" s="5">
        <f t="shared" si="1"/>
        <v>0</v>
      </c>
      <c r="D15" s="5">
        <f t="shared" si="2"/>
        <v>0</v>
      </c>
      <c r="E15" s="5">
        <f t="shared" si="3"/>
        <v>0</v>
      </c>
      <c r="F15" s="5">
        <f t="shared" si="4"/>
        <v>0</v>
      </c>
      <c r="G15" s="6">
        <f t="shared" si="5"/>
        <v>0</v>
      </c>
    </row>
    <row r="16" spans="1:7" ht="12">
      <c r="A16" s="11"/>
      <c r="B16" s="4">
        <f t="shared" si="0"/>
        <v>0</v>
      </c>
      <c r="C16" s="5">
        <f t="shared" si="1"/>
        <v>0</v>
      </c>
      <c r="D16" s="5">
        <f t="shared" si="2"/>
        <v>0</v>
      </c>
      <c r="E16" s="5">
        <f t="shared" si="3"/>
        <v>0</v>
      </c>
      <c r="F16" s="5">
        <f t="shared" si="4"/>
        <v>0</v>
      </c>
      <c r="G16" s="6">
        <f t="shared" si="5"/>
        <v>0</v>
      </c>
    </row>
    <row r="17" spans="1:7" ht="12">
      <c r="A17" s="11"/>
      <c r="B17" s="4">
        <f t="shared" si="0"/>
        <v>0</v>
      </c>
      <c r="C17" s="5">
        <f t="shared" si="1"/>
        <v>0</v>
      </c>
      <c r="D17" s="5">
        <f t="shared" si="2"/>
        <v>0</v>
      </c>
      <c r="E17" s="5">
        <f t="shared" si="3"/>
        <v>0</v>
      </c>
      <c r="F17" s="5">
        <f t="shared" si="4"/>
        <v>0</v>
      </c>
      <c r="G17" s="6">
        <f t="shared" si="5"/>
        <v>0</v>
      </c>
    </row>
    <row r="18" spans="1:7" ht="12">
      <c r="A18" s="11"/>
      <c r="B18" s="4">
        <f t="shared" si="0"/>
        <v>0</v>
      </c>
      <c r="C18" s="5">
        <f t="shared" si="1"/>
        <v>0</v>
      </c>
      <c r="D18" s="5">
        <f t="shared" si="2"/>
        <v>0</v>
      </c>
      <c r="E18" s="5">
        <f t="shared" si="3"/>
        <v>0</v>
      </c>
      <c r="F18" s="5">
        <f t="shared" si="4"/>
        <v>0</v>
      </c>
      <c r="G18" s="6">
        <f t="shared" si="5"/>
        <v>0</v>
      </c>
    </row>
    <row r="19" spans="1:7" ht="12">
      <c r="A19" s="11"/>
      <c r="B19" s="4">
        <f t="shared" si="0"/>
        <v>0</v>
      </c>
      <c r="C19" s="5">
        <f t="shared" si="1"/>
        <v>0</v>
      </c>
      <c r="D19" s="5">
        <f t="shared" si="2"/>
        <v>0</v>
      </c>
      <c r="E19" s="5">
        <f t="shared" si="3"/>
        <v>0</v>
      </c>
      <c r="F19" s="5">
        <f t="shared" si="4"/>
        <v>0</v>
      </c>
      <c r="G19" s="6">
        <f t="shared" si="5"/>
        <v>0</v>
      </c>
    </row>
    <row r="20" spans="1:7" ht="12">
      <c r="A20" s="11"/>
      <c r="B20" s="4">
        <f t="shared" si="0"/>
        <v>0</v>
      </c>
      <c r="C20" s="5">
        <f t="shared" si="1"/>
        <v>0</v>
      </c>
      <c r="D20" s="5">
        <f t="shared" si="2"/>
        <v>0</v>
      </c>
      <c r="E20" s="5">
        <f t="shared" si="3"/>
        <v>0</v>
      </c>
      <c r="F20" s="5">
        <f t="shared" si="4"/>
        <v>0</v>
      </c>
      <c r="G20" s="6">
        <f t="shared" si="5"/>
        <v>0</v>
      </c>
    </row>
    <row r="21" spans="1:7" ht="12">
      <c r="A21" s="11"/>
      <c r="B21" s="4">
        <f t="shared" si="0"/>
        <v>0</v>
      </c>
      <c r="C21" s="5">
        <f t="shared" si="1"/>
        <v>0</v>
      </c>
      <c r="D21" s="5">
        <f t="shared" si="2"/>
        <v>0</v>
      </c>
      <c r="E21" s="5">
        <f t="shared" si="3"/>
        <v>0</v>
      </c>
      <c r="F21" s="5">
        <f t="shared" si="4"/>
        <v>0</v>
      </c>
      <c r="G21" s="6">
        <f t="shared" si="5"/>
        <v>0</v>
      </c>
    </row>
    <row r="22" spans="1:7" ht="12">
      <c r="A22" s="11"/>
      <c r="B22" s="4">
        <f t="shared" si="0"/>
        <v>0</v>
      </c>
      <c r="C22" s="5">
        <f t="shared" si="1"/>
        <v>0</v>
      </c>
      <c r="D22" s="5">
        <f t="shared" si="2"/>
        <v>0</v>
      </c>
      <c r="E22" s="5">
        <f t="shared" si="3"/>
        <v>0</v>
      </c>
      <c r="F22" s="5">
        <f t="shared" si="4"/>
        <v>0</v>
      </c>
      <c r="G22" s="6">
        <f t="shared" si="5"/>
        <v>0</v>
      </c>
    </row>
    <row r="23" spans="1:7" ht="12">
      <c r="A23" s="11"/>
      <c r="B23" s="4">
        <f t="shared" si="0"/>
        <v>0</v>
      </c>
      <c r="C23" s="5">
        <f t="shared" si="1"/>
        <v>0</v>
      </c>
      <c r="D23" s="5">
        <f t="shared" si="2"/>
        <v>0</v>
      </c>
      <c r="E23" s="5">
        <f t="shared" si="3"/>
        <v>0</v>
      </c>
      <c r="F23" s="5">
        <f t="shared" si="4"/>
        <v>0</v>
      </c>
      <c r="G23" s="6">
        <f t="shared" si="5"/>
        <v>0</v>
      </c>
    </row>
    <row r="24" spans="1:7" ht="12">
      <c r="A24" s="11"/>
      <c r="B24" s="4">
        <f t="shared" si="0"/>
        <v>0</v>
      </c>
      <c r="C24" s="5">
        <f t="shared" si="1"/>
        <v>0</v>
      </c>
      <c r="D24" s="5">
        <f t="shared" si="2"/>
        <v>0</v>
      </c>
      <c r="E24" s="5">
        <f t="shared" si="3"/>
        <v>0</v>
      </c>
      <c r="F24" s="5">
        <f t="shared" si="4"/>
        <v>0</v>
      </c>
      <c r="G24" s="6">
        <f t="shared" si="5"/>
        <v>0</v>
      </c>
    </row>
    <row r="25" spans="1:7" ht="12">
      <c r="A25" s="11"/>
      <c r="B25" s="4">
        <f t="shared" si="0"/>
        <v>0</v>
      </c>
      <c r="C25" s="5">
        <f t="shared" si="1"/>
        <v>0</v>
      </c>
      <c r="D25" s="5">
        <f t="shared" si="2"/>
        <v>0</v>
      </c>
      <c r="E25" s="5">
        <f t="shared" si="3"/>
        <v>0</v>
      </c>
      <c r="F25" s="5">
        <f t="shared" si="4"/>
        <v>0</v>
      </c>
      <c r="G25" s="6">
        <f t="shared" si="5"/>
        <v>0</v>
      </c>
    </row>
    <row r="26" spans="1:9" ht="12.75" thickBot="1">
      <c r="A26" s="12"/>
      <c r="B26" s="7">
        <f t="shared" si="0"/>
        <v>0</v>
      </c>
      <c r="C26" s="8">
        <f t="shared" si="1"/>
        <v>0</v>
      </c>
      <c r="D26" s="8">
        <f t="shared" si="2"/>
        <v>0</v>
      </c>
      <c r="E26" s="8">
        <f t="shared" si="3"/>
        <v>0</v>
      </c>
      <c r="F26" s="8">
        <f t="shared" si="4"/>
        <v>0</v>
      </c>
      <c r="G26" s="9">
        <f t="shared" si="5"/>
        <v>0</v>
      </c>
      <c r="H26" t="s">
        <v>8</v>
      </c>
      <c r="I26" t="s">
        <v>9</v>
      </c>
    </row>
    <row r="27" spans="1:9" ht="12">
      <c r="A27" t="s">
        <v>10</v>
      </c>
      <c r="B27">
        <f>SUM(B4:B26)/1000/0.045</f>
        <v>0</v>
      </c>
      <c r="C27">
        <f>SUM(C4:C26)/1000/0.045</f>
        <v>0</v>
      </c>
      <c r="D27">
        <f>SUM(D4:D26)/1000/0.045</f>
        <v>0</v>
      </c>
      <c r="H27">
        <f>SUM(B27:D27)</f>
        <v>0</v>
      </c>
      <c r="I27">
        <f>SUM(E28:G28)</f>
        <v>0</v>
      </c>
    </row>
    <row r="28" spans="1:7" ht="12">
      <c r="A28" t="s">
        <v>11</v>
      </c>
      <c r="E28">
        <f>SUM(E4:E26)/0.045</f>
        <v>0</v>
      </c>
      <c r="F28">
        <f>SUM(F4:F26)/0.045</f>
        <v>0</v>
      </c>
      <c r="G28">
        <f>SUM(G4:G26)/0.045</f>
        <v>0</v>
      </c>
    </row>
    <row r="32" ht="12.75" thickBot="1">
      <c r="A32" t="s">
        <v>12</v>
      </c>
    </row>
    <row r="33" spans="1:7" ht="12">
      <c r="A33" s="10" t="s">
        <v>1</v>
      </c>
      <c r="B33" s="1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3" t="s">
        <v>7</v>
      </c>
    </row>
    <row r="34" spans="1:7" ht="12">
      <c r="A34" s="11">
        <v>12.5</v>
      </c>
      <c r="B34" s="4">
        <f>0.152*POWER(A34,2.23)</f>
        <v>42.4573532278504</v>
      </c>
      <c r="C34" s="5">
        <f>0.0081*POWER(A34,2.821)</f>
        <v>10.066260510803517</v>
      </c>
      <c r="D34" s="5">
        <f>0.0386*POWER(A34,1.529)</f>
        <v>1.835535188122666</v>
      </c>
      <c r="E34" s="5">
        <f>B34*0.001</f>
        <v>0.0424573532278504</v>
      </c>
      <c r="F34" s="5">
        <f>C34*0.0059</f>
        <v>0.05939093701374075</v>
      </c>
      <c r="G34" s="6">
        <f>D34*0.0229</f>
        <v>0.042033755808009055</v>
      </c>
    </row>
    <row r="35" spans="1:7" ht="12">
      <c r="A35" s="11">
        <v>66.5</v>
      </c>
      <c r="B35" s="4">
        <f aca="true" t="shared" si="6" ref="B35:B51">0.152*POWER(A35,2.23)</f>
        <v>1764.9640222229361</v>
      </c>
      <c r="C35" s="5">
        <f aca="true" t="shared" si="7" ref="C35:C51">0.0081*POWER(A35,2.821)</f>
        <v>1123.7375166276943</v>
      </c>
      <c r="D35" s="5">
        <f aca="true" t="shared" si="8" ref="D35:D51">0.0386*POWER(A35,1.529)</f>
        <v>23.641857773356172</v>
      </c>
      <c r="E35" s="5">
        <f aca="true" t="shared" si="9" ref="E35:E51">B35*0.001</f>
        <v>1.7649640222229361</v>
      </c>
      <c r="F35" s="5">
        <f aca="true" t="shared" si="10" ref="F35:F51">C35*0.0059</f>
        <v>6.630051348103396</v>
      </c>
      <c r="G35" s="6">
        <f aca="true" t="shared" si="11" ref="G35:G51">D35*0.0229</f>
        <v>0.5413985430098563</v>
      </c>
    </row>
    <row r="36" spans="1:7" ht="12">
      <c r="A36" s="11">
        <v>17</v>
      </c>
      <c r="B36" s="4">
        <f t="shared" si="6"/>
        <v>84.28391154019063</v>
      </c>
      <c r="C36" s="5">
        <f t="shared" si="7"/>
        <v>23.965220327248407</v>
      </c>
      <c r="D36" s="5">
        <f t="shared" si="8"/>
        <v>2.9372688897653254</v>
      </c>
      <c r="E36" s="5">
        <f t="shared" si="9"/>
        <v>0.08428391154019063</v>
      </c>
      <c r="F36" s="5">
        <f t="shared" si="10"/>
        <v>0.1413947999307656</v>
      </c>
      <c r="G36" s="6">
        <f t="shared" si="11"/>
        <v>0.06726345757562595</v>
      </c>
    </row>
    <row r="37" spans="1:7" ht="12">
      <c r="A37" s="11">
        <v>55</v>
      </c>
      <c r="B37" s="4">
        <f t="shared" si="6"/>
        <v>1155.7193523020744</v>
      </c>
      <c r="C37" s="5">
        <f t="shared" si="7"/>
        <v>657.7307797186066</v>
      </c>
      <c r="D37" s="5">
        <f t="shared" si="8"/>
        <v>17.684869397670713</v>
      </c>
      <c r="E37" s="5">
        <f t="shared" si="9"/>
        <v>1.1557193523020743</v>
      </c>
      <c r="F37" s="5">
        <f t="shared" si="10"/>
        <v>3.8806116003397793</v>
      </c>
      <c r="G37" s="6">
        <f t="shared" si="11"/>
        <v>0.4049835092066593</v>
      </c>
    </row>
    <row r="38" spans="1:7" ht="12">
      <c r="A38" s="11">
        <v>13</v>
      </c>
      <c r="B38" s="4">
        <f t="shared" si="6"/>
        <v>46.337997691820135</v>
      </c>
      <c r="C38" s="5">
        <f t="shared" si="7"/>
        <v>11.243958026799401</v>
      </c>
      <c r="D38" s="5">
        <f t="shared" si="8"/>
        <v>1.9489768938101784</v>
      </c>
      <c r="E38" s="5">
        <f t="shared" si="9"/>
        <v>0.046337997691820135</v>
      </c>
      <c r="F38" s="5">
        <f t="shared" si="10"/>
        <v>0.06633935235811647</v>
      </c>
      <c r="G38" s="6">
        <f t="shared" si="11"/>
        <v>0.04463157086825308</v>
      </c>
    </row>
    <row r="39" spans="1:7" ht="12">
      <c r="A39" s="11">
        <v>13</v>
      </c>
      <c r="B39" s="4">
        <f t="shared" si="6"/>
        <v>46.337997691820135</v>
      </c>
      <c r="C39" s="5">
        <f t="shared" si="7"/>
        <v>11.243958026799401</v>
      </c>
      <c r="D39" s="5">
        <f t="shared" si="8"/>
        <v>1.9489768938101784</v>
      </c>
      <c r="E39" s="5">
        <f t="shared" si="9"/>
        <v>0.046337997691820135</v>
      </c>
      <c r="F39" s="5">
        <f t="shared" si="10"/>
        <v>0.06633935235811647</v>
      </c>
      <c r="G39" s="6">
        <f t="shared" si="11"/>
        <v>0.04463157086825308</v>
      </c>
    </row>
    <row r="40" spans="1:7" ht="12">
      <c r="A40" s="11">
        <v>15.5</v>
      </c>
      <c r="B40" s="4">
        <f t="shared" si="6"/>
        <v>68.59354919262528</v>
      </c>
      <c r="C40" s="5">
        <f t="shared" si="7"/>
        <v>18.467611909113703</v>
      </c>
      <c r="D40" s="5">
        <f t="shared" si="8"/>
        <v>2.550377516937012</v>
      </c>
      <c r="E40" s="5">
        <f t="shared" si="9"/>
        <v>0.06859354919262528</v>
      </c>
      <c r="F40" s="5">
        <f t="shared" si="10"/>
        <v>0.10895891026377084</v>
      </c>
      <c r="G40" s="6">
        <f t="shared" si="11"/>
        <v>0.05840364513785758</v>
      </c>
    </row>
    <row r="41" spans="1:7" ht="12">
      <c r="A41" s="11">
        <v>48.5</v>
      </c>
      <c r="B41" s="4">
        <f t="shared" si="6"/>
        <v>873.0671846828055</v>
      </c>
      <c r="C41" s="5">
        <f t="shared" si="7"/>
        <v>461.2777041250202</v>
      </c>
      <c r="D41" s="5">
        <f t="shared" si="8"/>
        <v>14.59104587800303</v>
      </c>
      <c r="E41" s="5">
        <f t="shared" si="9"/>
        <v>0.8730671846828055</v>
      </c>
      <c r="F41" s="5">
        <f t="shared" si="10"/>
        <v>2.721538454337619</v>
      </c>
      <c r="G41" s="6">
        <f t="shared" si="11"/>
        <v>0.3341349506062694</v>
      </c>
    </row>
    <row r="42" spans="1:7" ht="12">
      <c r="A42" s="11">
        <v>19.75</v>
      </c>
      <c r="B42" s="4">
        <f t="shared" si="6"/>
        <v>117.7492693248613</v>
      </c>
      <c r="C42" s="5">
        <f t="shared" si="7"/>
        <v>36.5830413445995</v>
      </c>
      <c r="D42" s="5">
        <f t="shared" si="8"/>
        <v>3.694106403439568</v>
      </c>
      <c r="E42" s="5">
        <f t="shared" si="9"/>
        <v>0.11774926932486131</v>
      </c>
      <c r="F42" s="5">
        <f t="shared" si="10"/>
        <v>0.21583994393313705</v>
      </c>
      <c r="G42" s="6">
        <f t="shared" si="11"/>
        <v>0.08459503663876611</v>
      </c>
    </row>
    <row r="43" spans="1:7" ht="12">
      <c r="A43" s="11">
        <v>14.5</v>
      </c>
      <c r="B43" s="4">
        <f t="shared" si="6"/>
        <v>59.1145289008588</v>
      </c>
      <c r="C43" s="5">
        <f t="shared" si="7"/>
        <v>15.300448209815562</v>
      </c>
      <c r="D43" s="5">
        <f t="shared" si="8"/>
        <v>2.303132798547026</v>
      </c>
      <c r="E43" s="5">
        <f t="shared" si="9"/>
        <v>0.059114528900858804</v>
      </c>
      <c r="F43" s="5">
        <f t="shared" si="10"/>
        <v>0.09027264443791182</v>
      </c>
      <c r="G43" s="6">
        <f t="shared" si="11"/>
        <v>0.0527417410867269</v>
      </c>
    </row>
    <row r="44" spans="1:7" ht="12">
      <c r="A44" s="11">
        <v>24.25</v>
      </c>
      <c r="B44" s="4">
        <f t="shared" si="6"/>
        <v>186.10188612954462</v>
      </c>
      <c r="C44" s="5">
        <f t="shared" si="7"/>
        <v>65.27649780100843</v>
      </c>
      <c r="D44" s="5">
        <f t="shared" si="8"/>
        <v>5.056052322910904</v>
      </c>
      <c r="E44" s="5">
        <f t="shared" si="9"/>
        <v>0.18610188612954462</v>
      </c>
      <c r="F44" s="5">
        <f t="shared" si="10"/>
        <v>0.38513133702594976</v>
      </c>
      <c r="G44" s="6">
        <f t="shared" si="11"/>
        <v>0.11578359819465969</v>
      </c>
    </row>
    <row r="45" spans="1:7" ht="12">
      <c r="A45" s="11">
        <v>20</v>
      </c>
      <c r="B45" s="4">
        <f t="shared" si="6"/>
        <v>121.0989780814344</v>
      </c>
      <c r="C45" s="5">
        <f t="shared" si="7"/>
        <v>37.90448816783603</v>
      </c>
      <c r="D45" s="5">
        <f t="shared" si="8"/>
        <v>3.7658426353956855</v>
      </c>
      <c r="E45" s="5">
        <f t="shared" si="9"/>
        <v>0.1210989780814344</v>
      </c>
      <c r="F45" s="5">
        <f t="shared" si="10"/>
        <v>0.22363648019023255</v>
      </c>
      <c r="G45" s="6">
        <f t="shared" si="11"/>
        <v>0.0862377963505612</v>
      </c>
    </row>
    <row r="46" spans="1:7" ht="12">
      <c r="A46" s="11">
        <v>15</v>
      </c>
      <c r="B46" s="4">
        <f t="shared" si="6"/>
        <v>63.75688577242182</v>
      </c>
      <c r="C46" s="5">
        <f t="shared" si="7"/>
        <v>16.83598230701088</v>
      </c>
      <c r="D46" s="5">
        <f t="shared" si="8"/>
        <v>2.425665100358628</v>
      </c>
      <c r="E46" s="5">
        <f t="shared" si="9"/>
        <v>0.06375688577242182</v>
      </c>
      <c r="F46" s="5">
        <f t="shared" si="10"/>
        <v>0.0993322956113642</v>
      </c>
      <c r="G46" s="6">
        <f t="shared" si="11"/>
        <v>0.05554773079821258</v>
      </c>
    </row>
    <row r="47" spans="1:7" ht="12">
      <c r="A47" s="11"/>
      <c r="B47" s="4">
        <f t="shared" si="6"/>
        <v>0</v>
      </c>
      <c r="C47" s="5">
        <f t="shared" si="7"/>
        <v>0</v>
      </c>
      <c r="D47" s="5">
        <f t="shared" si="8"/>
        <v>0</v>
      </c>
      <c r="E47" s="5">
        <f t="shared" si="9"/>
        <v>0</v>
      </c>
      <c r="F47" s="5">
        <f t="shared" si="10"/>
        <v>0</v>
      </c>
      <c r="G47" s="6">
        <f t="shared" si="11"/>
        <v>0</v>
      </c>
    </row>
    <row r="48" spans="1:7" ht="12">
      <c r="A48" s="11"/>
      <c r="B48" s="4">
        <f t="shared" si="6"/>
        <v>0</v>
      </c>
      <c r="C48" s="5">
        <f t="shared" si="7"/>
        <v>0</v>
      </c>
      <c r="D48" s="5">
        <f t="shared" si="8"/>
        <v>0</v>
      </c>
      <c r="E48" s="5">
        <f t="shared" si="9"/>
        <v>0</v>
      </c>
      <c r="F48" s="5">
        <f t="shared" si="10"/>
        <v>0</v>
      </c>
      <c r="G48" s="6">
        <f t="shared" si="11"/>
        <v>0</v>
      </c>
    </row>
    <row r="49" spans="1:7" ht="12">
      <c r="A49" s="11"/>
      <c r="B49" s="4">
        <f t="shared" si="6"/>
        <v>0</v>
      </c>
      <c r="C49" s="5">
        <f t="shared" si="7"/>
        <v>0</v>
      </c>
      <c r="D49" s="5">
        <f t="shared" si="8"/>
        <v>0</v>
      </c>
      <c r="E49" s="5">
        <f t="shared" si="9"/>
        <v>0</v>
      </c>
      <c r="F49" s="5">
        <f t="shared" si="10"/>
        <v>0</v>
      </c>
      <c r="G49" s="6">
        <f t="shared" si="11"/>
        <v>0</v>
      </c>
    </row>
    <row r="50" spans="1:7" ht="12">
      <c r="A50" s="11"/>
      <c r="B50" s="4">
        <f t="shared" si="6"/>
        <v>0</v>
      </c>
      <c r="C50" s="5">
        <f t="shared" si="7"/>
        <v>0</v>
      </c>
      <c r="D50" s="5">
        <f t="shared" si="8"/>
        <v>0</v>
      </c>
      <c r="E50" s="5">
        <f t="shared" si="9"/>
        <v>0</v>
      </c>
      <c r="F50" s="5">
        <f t="shared" si="10"/>
        <v>0</v>
      </c>
      <c r="G50" s="6">
        <f t="shared" si="11"/>
        <v>0</v>
      </c>
    </row>
    <row r="51" spans="1:9" ht="12.75" thickBot="1">
      <c r="A51" s="12"/>
      <c r="B51" s="7">
        <f t="shared" si="6"/>
        <v>0</v>
      </c>
      <c r="C51" s="8">
        <f t="shared" si="7"/>
        <v>0</v>
      </c>
      <c r="D51" s="8">
        <f t="shared" si="8"/>
        <v>0</v>
      </c>
      <c r="E51" s="8">
        <f t="shared" si="9"/>
        <v>0</v>
      </c>
      <c r="F51" s="8">
        <f t="shared" si="10"/>
        <v>0</v>
      </c>
      <c r="G51" s="9">
        <f t="shared" si="11"/>
        <v>0</v>
      </c>
      <c r="H51" t="s">
        <v>8</v>
      </c>
      <c r="I51" t="s">
        <v>9</v>
      </c>
    </row>
    <row r="52" spans="1:9" ht="12">
      <c r="A52" t="s">
        <v>10</v>
      </c>
      <c r="B52">
        <f>SUM(B34:B51)/1000/0.045</f>
        <v>102.87962037247208</v>
      </c>
      <c r="C52">
        <f>SUM(C34:C51)/1000/0.045</f>
        <v>55.325188157830134</v>
      </c>
      <c r="D52">
        <f>SUM(D34:D51)/1000/0.045</f>
        <v>1.8751935042694907</v>
      </c>
      <c r="H52">
        <f>SUM(B52:D52)</f>
        <v>160.08000203457172</v>
      </c>
      <c r="I52">
        <f>SUM(E53:G53)</f>
        <v>472.24016175144124</v>
      </c>
    </row>
    <row r="53" spans="1:7" ht="12">
      <c r="A53" t="s">
        <v>11</v>
      </c>
      <c r="E53">
        <f>SUM(E34:E51)/0.045</f>
        <v>102.8796203724721</v>
      </c>
      <c r="F53">
        <f>SUM(F34:F51)/0.045</f>
        <v>326.4186101311978</v>
      </c>
      <c r="G53">
        <f>SUM(G34:G51)/0.045</f>
        <v>42.941931247771336</v>
      </c>
    </row>
    <row r="57" ht="12.75" thickBot="1">
      <c r="A57" t="s">
        <v>13</v>
      </c>
    </row>
    <row r="58" spans="1:7" ht="12">
      <c r="A58" s="10" t="s">
        <v>1</v>
      </c>
      <c r="B58" s="1" t="s">
        <v>2</v>
      </c>
      <c r="C58" s="2" t="s">
        <v>3</v>
      </c>
      <c r="D58" s="2" t="s">
        <v>4</v>
      </c>
      <c r="E58" s="2" t="s">
        <v>5</v>
      </c>
      <c r="F58" s="2" t="s">
        <v>6</v>
      </c>
      <c r="G58" s="3" t="s">
        <v>7</v>
      </c>
    </row>
    <row r="59" spans="1:7" ht="12">
      <c r="A59" s="11"/>
      <c r="B59" s="4">
        <f>0.1589*POWER(A59,2.254)</f>
        <v>0</v>
      </c>
      <c r="C59" s="5">
        <f>0.0074*POWER(A59,2.791)</f>
        <v>0</v>
      </c>
      <c r="D59" s="5">
        <f>0.0301*POWER(A59,1.51)</f>
        <v>0</v>
      </c>
      <c r="E59" s="5">
        <f>B59*0.001</f>
        <v>0</v>
      </c>
      <c r="F59" s="5">
        <f>C59*0.0059</f>
        <v>0</v>
      </c>
      <c r="G59" s="6">
        <f>D59*0.0227</f>
        <v>0</v>
      </c>
    </row>
    <row r="60" spans="1:7" ht="12">
      <c r="A60" s="11"/>
      <c r="B60" s="4">
        <f aca="true" t="shared" si="12" ref="B60:B76">0.1589*POWER(A60,2.254)</f>
        <v>0</v>
      </c>
      <c r="C60" s="5">
        <f aca="true" t="shared" si="13" ref="C60:C76">0.0074*POWER(A60,2.791)</f>
        <v>0</v>
      </c>
      <c r="D60" s="5">
        <f aca="true" t="shared" si="14" ref="D60:D76">0.0301*POWER(A60,1.51)</f>
        <v>0</v>
      </c>
      <c r="E60" s="5">
        <f aca="true" t="shared" si="15" ref="E60:E76">B60*0.001</f>
        <v>0</v>
      </c>
      <c r="F60" s="5">
        <f aca="true" t="shared" si="16" ref="F60:F76">C60*0.0059</f>
        <v>0</v>
      </c>
      <c r="G60" s="6">
        <f aca="true" t="shared" si="17" ref="G60:G76">D60*0.0227</f>
        <v>0</v>
      </c>
    </row>
    <row r="61" spans="1:7" ht="12">
      <c r="A61" s="11"/>
      <c r="B61" s="4">
        <f t="shared" si="12"/>
        <v>0</v>
      </c>
      <c r="C61" s="5">
        <f t="shared" si="13"/>
        <v>0</v>
      </c>
      <c r="D61" s="5">
        <f t="shared" si="14"/>
        <v>0</v>
      </c>
      <c r="E61" s="5">
        <f t="shared" si="15"/>
        <v>0</v>
      </c>
      <c r="F61" s="5">
        <f t="shared" si="16"/>
        <v>0</v>
      </c>
      <c r="G61" s="6">
        <f t="shared" si="17"/>
        <v>0</v>
      </c>
    </row>
    <row r="62" spans="1:7" ht="12">
      <c r="A62" s="11"/>
      <c r="B62" s="4">
        <f t="shared" si="12"/>
        <v>0</v>
      </c>
      <c r="C62" s="5">
        <f t="shared" si="13"/>
        <v>0</v>
      </c>
      <c r="D62" s="5">
        <f t="shared" si="14"/>
        <v>0</v>
      </c>
      <c r="E62" s="5">
        <f t="shared" si="15"/>
        <v>0</v>
      </c>
      <c r="F62" s="5">
        <f t="shared" si="16"/>
        <v>0</v>
      </c>
      <c r="G62" s="6">
        <f t="shared" si="17"/>
        <v>0</v>
      </c>
    </row>
    <row r="63" spans="1:7" ht="12">
      <c r="A63" s="11"/>
      <c r="B63" s="4">
        <f t="shared" si="12"/>
        <v>0</v>
      </c>
      <c r="C63" s="5">
        <f t="shared" si="13"/>
        <v>0</v>
      </c>
      <c r="D63" s="5">
        <f t="shared" si="14"/>
        <v>0</v>
      </c>
      <c r="E63" s="5">
        <f t="shared" si="15"/>
        <v>0</v>
      </c>
      <c r="F63" s="5">
        <f t="shared" si="16"/>
        <v>0</v>
      </c>
      <c r="G63" s="6">
        <f t="shared" si="17"/>
        <v>0</v>
      </c>
    </row>
    <row r="64" spans="1:7" ht="12">
      <c r="A64" s="11"/>
      <c r="B64" s="4">
        <f t="shared" si="12"/>
        <v>0</v>
      </c>
      <c r="C64" s="5">
        <f t="shared" si="13"/>
        <v>0</v>
      </c>
      <c r="D64" s="5">
        <f t="shared" si="14"/>
        <v>0</v>
      </c>
      <c r="E64" s="5">
        <f t="shared" si="15"/>
        <v>0</v>
      </c>
      <c r="F64" s="5">
        <f t="shared" si="16"/>
        <v>0</v>
      </c>
      <c r="G64" s="6">
        <f t="shared" si="17"/>
        <v>0</v>
      </c>
    </row>
    <row r="65" spans="1:7" ht="12">
      <c r="A65" s="11"/>
      <c r="B65" s="4">
        <f t="shared" si="12"/>
        <v>0</v>
      </c>
      <c r="C65" s="5">
        <f t="shared" si="13"/>
        <v>0</v>
      </c>
      <c r="D65" s="5">
        <f t="shared" si="14"/>
        <v>0</v>
      </c>
      <c r="E65" s="5">
        <f t="shared" si="15"/>
        <v>0</v>
      </c>
      <c r="F65" s="5">
        <f t="shared" si="16"/>
        <v>0</v>
      </c>
      <c r="G65" s="6">
        <f t="shared" si="17"/>
        <v>0</v>
      </c>
    </row>
    <row r="66" spans="1:7" ht="12">
      <c r="A66" s="11"/>
      <c r="B66" s="4">
        <f t="shared" si="12"/>
        <v>0</v>
      </c>
      <c r="C66" s="5">
        <f t="shared" si="13"/>
        <v>0</v>
      </c>
      <c r="D66" s="5">
        <f t="shared" si="14"/>
        <v>0</v>
      </c>
      <c r="E66" s="5">
        <f t="shared" si="15"/>
        <v>0</v>
      </c>
      <c r="F66" s="5">
        <f t="shared" si="16"/>
        <v>0</v>
      </c>
      <c r="G66" s="6">
        <f t="shared" si="17"/>
        <v>0</v>
      </c>
    </row>
    <row r="67" spans="1:7" ht="12">
      <c r="A67" s="11"/>
      <c r="B67" s="4">
        <f t="shared" si="12"/>
        <v>0</v>
      </c>
      <c r="C67" s="5">
        <f t="shared" si="13"/>
        <v>0</v>
      </c>
      <c r="D67" s="5">
        <f t="shared" si="14"/>
        <v>0</v>
      </c>
      <c r="E67" s="5">
        <f t="shared" si="15"/>
        <v>0</v>
      </c>
      <c r="F67" s="5">
        <f t="shared" si="16"/>
        <v>0</v>
      </c>
      <c r="G67" s="6">
        <f t="shared" si="17"/>
        <v>0</v>
      </c>
    </row>
    <row r="68" spans="1:7" ht="12">
      <c r="A68" s="11"/>
      <c r="B68" s="4">
        <f t="shared" si="12"/>
        <v>0</v>
      </c>
      <c r="C68" s="5">
        <f t="shared" si="13"/>
        <v>0</v>
      </c>
      <c r="D68" s="5">
        <f t="shared" si="14"/>
        <v>0</v>
      </c>
      <c r="E68" s="5">
        <f t="shared" si="15"/>
        <v>0</v>
      </c>
      <c r="F68" s="5">
        <f t="shared" si="16"/>
        <v>0</v>
      </c>
      <c r="G68" s="6">
        <f t="shared" si="17"/>
        <v>0</v>
      </c>
    </row>
    <row r="69" spans="1:7" ht="12">
      <c r="A69" s="11"/>
      <c r="B69" s="4">
        <f t="shared" si="12"/>
        <v>0</v>
      </c>
      <c r="C69" s="5">
        <f t="shared" si="13"/>
        <v>0</v>
      </c>
      <c r="D69" s="5">
        <f t="shared" si="14"/>
        <v>0</v>
      </c>
      <c r="E69" s="5">
        <f t="shared" si="15"/>
        <v>0</v>
      </c>
      <c r="F69" s="5">
        <f t="shared" si="16"/>
        <v>0</v>
      </c>
      <c r="G69" s="6">
        <f t="shared" si="17"/>
        <v>0</v>
      </c>
    </row>
    <row r="70" spans="1:7" ht="12">
      <c r="A70" s="11"/>
      <c r="B70" s="4">
        <f t="shared" si="12"/>
        <v>0</v>
      </c>
      <c r="C70" s="5">
        <f t="shared" si="13"/>
        <v>0</v>
      </c>
      <c r="D70" s="5">
        <f t="shared" si="14"/>
        <v>0</v>
      </c>
      <c r="E70" s="5">
        <f t="shared" si="15"/>
        <v>0</v>
      </c>
      <c r="F70" s="5">
        <f t="shared" si="16"/>
        <v>0</v>
      </c>
      <c r="G70" s="6">
        <f t="shared" si="17"/>
        <v>0</v>
      </c>
    </row>
    <row r="71" spans="1:7" ht="12">
      <c r="A71" s="11"/>
      <c r="B71" s="4">
        <f t="shared" si="12"/>
        <v>0</v>
      </c>
      <c r="C71" s="5">
        <f t="shared" si="13"/>
        <v>0</v>
      </c>
      <c r="D71" s="5">
        <f t="shared" si="14"/>
        <v>0</v>
      </c>
      <c r="E71" s="5">
        <f t="shared" si="15"/>
        <v>0</v>
      </c>
      <c r="F71" s="5">
        <f t="shared" si="16"/>
        <v>0</v>
      </c>
      <c r="G71" s="6">
        <f t="shared" si="17"/>
        <v>0</v>
      </c>
    </row>
    <row r="72" spans="1:7" ht="12">
      <c r="A72" s="11"/>
      <c r="B72" s="4">
        <f t="shared" si="12"/>
        <v>0</v>
      </c>
      <c r="C72" s="5">
        <f t="shared" si="13"/>
        <v>0</v>
      </c>
      <c r="D72" s="5">
        <f t="shared" si="14"/>
        <v>0</v>
      </c>
      <c r="E72" s="5">
        <f t="shared" si="15"/>
        <v>0</v>
      </c>
      <c r="F72" s="5">
        <f t="shared" si="16"/>
        <v>0</v>
      </c>
      <c r="G72" s="6">
        <f t="shared" si="17"/>
        <v>0</v>
      </c>
    </row>
    <row r="73" spans="1:7" ht="12">
      <c r="A73" s="11"/>
      <c r="B73" s="4">
        <f t="shared" si="12"/>
        <v>0</v>
      </c>
      <c r="C73" s="5">
        <f t="shared" si="13"/>
        <v>0</v>
      </c>
      <c r="D73" s="5">
        <f t="shared" si="14"/>
        <v>0</v>
      </c>
      <c r="E73" s="5">
        <f t="shared" si="15"/>
        <v>0</v>
      </c>
      <c r="F73" s="5">
        <f t="shared" si="16"/>
        <v>0</v>
      </c>
      <c r="G73" s="6">
        <f t="shared" si="17"/>
        <v>0</v>
      </c>
    </row>
    <row r="74" spans="1:7" ht="12">
      <c r="A74" s="11"/>
      <c r="B74" s="4">
        <f t="shared" si="12"/>
        <v>0</v>
      </c>
      <c r="C74" s="5">
        <f t="shared" si="13"/>
        <v>0</v>
      </c>
      <c r="D74" s="5">
        <f t="shared" si="14"/>
        <v>0</v>
      </c>
      <c r="E74" s="5">
        <f t="shared" si="15"/>
        <v>0</v>
      </c>
      <c r="F74" s="5">
        <f t="shared" si="16"/>
        <v>0</v>
      </c>
      <c r="G74" s="6">
        <f t="shared" si="17"/>
        <v>0</v>
      </c>
    </row>
    <row r="75" spans="1:7" ht="12">
      <c r="A75" s="11"/>
      <c r="B75" s="4">
        <f t="shared" si="12"/>
        <v>0</v>
      </c>
      <c r="C75" s="5">
        <f t="shared" si="13"/>
        <v>0</v>
      </c>
      <c r="D75" s="5">
        <f t="shared" si="14"/>
        <v>0</v>
      </c>
      <c r="E75" s="5">
        <f t="shared" si="15"/>
        <v>0</v>
      </c>
      <c r="F75" s="5">
        <f t="shared" si="16"/>
        <v>0</v>
      </c>
      <c r="G75" s="6">
        <f t="shared" si="17"/>
        <v>0</v>
      </c>
    </row>
    <row r="76" spans="1:9" ht="12.75" thickBot="1">
      <c r="A76" s="12"/>
      <c r="B76" s="7">
        <f t="shared" si="12"/>
        <v>0</v>
      </c>
      <c r="C76" s="8">
        <f t="shared" si="13"/>
        <v>0</v>
      </c>
      <c r="D76" s="8">
        <f t="shared" si="14"/>
        <v>0</v>
      </c>
      <c r="E76" s="8">
        <f t="shared" si="15"/>
        <v>0</v>
      </c>
      <c r="F76" s="8">
        <f t="shared" si="16"/>
        <v>0</v>
      </c>
      <c r="G76" s="9">
        <f t="shared" si="17"/>
        <v>0</v>
      </c>
      <c r="H76" t="s">
        <v>8</v>
      </c>
      <c r="I76" t="s">
        <v>9</v>
      </c>
    </row>
    <row r="77" spans="1:9" ht="12">
      <c r="A77" t="s">
        <v>10</v>
      </c>
      <c r="B77">
        <f>SUM(B59:B76)/1000/0.045</f>
        <v>0</v>
      </c>
      <c r="C77">
        <f>SUM(C59:C76)/1000/0.045</f>
        <v>0</v>
      </c>
      <c r="D77">
        <f>SUM(D59:D76)/1000/0.045</f>
        <v>0</v>
      </c>
      <c r="H77">
        <f>SUM(B77:D77)</f>
        <v>0</v>
      </c>
      <c r="I77">
        <f>SUM(E78:G78)</f>
        <v>0</v>
      </c>
    </row>
    <row r="78" spans="1:7" ht="12">
      <c r="A78" t="s">
        <v>11</v>
      </c>
      <c r="E78">
        <f>SUM(E59:E76)/0.045</f>
        <v>0</v>
      </c>
      <c r="F78">
        <f>SUM(F59:F76)/0.045</f>
        <v>0</v>
      </c>
      <c r="G78">
        <f>SUM(G59:G76)/0.045</f>
        <v>0</v>
      </c>
    </row>
    <row r="82" ht="12.75" thickBot="1">
      <c r="A82" t="s">
        <v>14</v>
      </c>
    </row>
    <row r="83" spans="1:7" ht="12">
      <c r="A83" s="10" t="s">
        <v>1</v>
      </c>
      <c r="B83" s="1" t="s">
        <v>2</v>
      </c>
      <c r="C83" s="2" t="s">
        <v>3</v>
      </c>
      <c r="D83" s="2" t="s">
        <v>4</v>
      </c>
      <c r="E83" s="2" t="s">
        <v>5</v>
      </c>
      <c r="F83" s="2" t="s">
        <v>6</v>
      </c>
      <c r="G83" s="3" t="s">
        <v>7</v>
      </c>
    </row>
    <row r="84" spans="1:7" ht="12">
      <c r="A84" s="11">
        <v>55</v>
      </c>
      <c r="B84" s="4">
        <f>0.1714*POWER(A84,2.199)</f>
        <v>1150.981575843989</v>
      </c>
      <c r="C84" s="5">
        <f>0.0038*POWER(A84,2.768)</f>
        <v>249.5212406599744</v>
      </c>
      <c r="D84" s="5">
        <f>0.0243*POWER(A84,1.492)</f>
        <v>9.59903126735178</v>
      </c>
      <c r="E84" s="5">
        <f>B84*0.0008</f>
        <v>0.9207852606751913</v>
      </c>
      <c r="F84" s="5">
        <f>C84*0.0048</f>
        <v>1.1977019551678771</v>
      </c>
      <c r="G84" s="6">
        <f>D84*0.0211</f>
        <v>0.20253955974112256</v>
      </c>
    </row>
    <row r="85" spans="1:7" ht="12">
      <c r="A85" s="11">
        <v>15.25</v>
      </c>
      <c r="B85" s="4">
        <f aca="true" t="shared" si="18" ref="B85:B101">0.1714*POWER(A85,2.199)</f>
        <v>68.55216953130706</v>
      </c>
      <c r="C85" s="5">
        <f aca="true" t="shared" si="19" ref="C85:C101">0.0038*POWER(A85,2.768)</f>
        <v>7.162663093136506</v>
      </c>
      <c r="D85" s="5">
        <f aca="true" t="shared" si="20" ref="D85:D101">0.0243*POWER(A85,1.492)</f>
        <v>1.415940096889454</v>
      </c>
      <c r="E85" s="5">
        <f aca="true" t="shared" si="21" ref="E85:E101">B85*0.0008</f>
        <v>0.05484173562504565</v>
      </c>
      <c r="F85" s="5">
        <f aca="true" t="shared" si="22" ref="F85:F101">C85*0.0048</f>
        <v>0.03438078284705522</v>
      </c>
      <c r="G85" s="6">
        <f aca="true" t="shared" si="23" ref="G85:G101">D85*0.0211</f>
        <v>0.029876336044367482</v>
      </c>
    </row>
    <row r="86" spans="1:7" ht="12">
      <c r="A86" s="11">
        <v>17.5</v>
      </c>
      <c r="B86" s="4">
        <f t="shared" si="18"/>
        <v>92.77938440876903</v>
      </c>
      <c r="C86" s="5">
        <f t="shared" si="19"/>
        <v>10.483659702240738</v>
      </c>
      <c r="D86" s="5">
        <f t="shared" si="20"/>
        <v>1.7386775329411264</v>
      </c>
      <c r="E86" s="5">
        <f t="shared" si="21"/>
        <v>0.07422350752701523</v>
      </c>
      <c r="F86" s="5">
        <f t="shared" si="22"/>
        <v>0.05032156657075554</v>
      </c>
      <c r="G86" s="6">
        <f t="shared" si="23"/>
        <v>0.03668609594505777</v>
      </c>
    </row>
    <row r="87" spans="1:7" ht="12">
      <c r="A87" s="11"/>
      <c r="B87" s="4">
        <f t="shared" si="18"/>
        <v>0</v>
      </c>
      <c r="C87" s="5">
        <f t="shared" si="19"/>
        <v>0</v>
      </c>
      <c r="D87" s="5">
        <f t="shared" si="20"/>
        <v>0</v>
      </c>
      <c r="E87" s="5">
        <f t="shared" si="21"/>
        <v>0</v>
      </c>
      <c r="F87" s="5">
        <f t="shared" si="22"/>
        <v>0</v>
      </c>
      <c r="G87" s="6">
        <f t="shared" si="23"/>
        <v>0</v>
      </c>
    </row>
    <row r="88" spans="1:7" ht="12">
      <c r="A88" s="11"/>
      <c r="B88" s="4">
        <f t="shared" si="18"/>
        <v>0</v>
      </c>
      <c r="C88" s="5">
        <f t="shared" si="19"/>
        <v>0</v>
      </c>
      <c r="D88" s="5">
        <f t="shared" si="20"/>
        <v>0</v>
      </c>
      <c r="E88" s="5">
        <f t="shared" si="21"/>
        <v>0</v>
      </c>
      <c r="F88" s="5">
        <f t="shared" si="22"/>
        <v>0</v>
      </c>
      <c r="G88" s="6">
        <f t="shared" si="23"/>
        <v>0</v>
      </c>
    </row>
    <row r="89" spans="1:7" ht="12">
      <c r="A89" s="11"/>
      <c r="B89" s="4">
        <f t="shared" si="18"/>
        <v>0</v>
      </c>
      <c r="C89" s="5">
        <f t="shared" si="19"/>
        <v>0</v>
      </c>
      <c r="D89" s="5">
        <f t="shared" si="20"/>
        <v>0</v>
      </c>
      <c r="E89" s="5">
        <f t="shared" si="21"/>
        <v>0</v>
      </c>
      <c r="F89" s="5">
        <f t="shared" si="22"/>
        <v>0</v>
      </c>
      <c r="G89" s="6">
        <f t="shared" si="23"/>
        <v>0</v>
      </c>
    </row>
    <row r="90" spans="1:7" ht="12">
      <c r="A90" s="11"/>
      <c r="B90" s="4">
        <f t="shared" si="18"/>
        <v>0</v>
      </c>
      <c r="C90" s="5">
        <f t="shared" si="19"/>
        <v>0</v>
      </c>
      <c r="D90" s="5">
        <f t="shared" si="20"/>
        <v>0</v>
      </c>
      <c r="E90" s="5">
        <f t="shared" si="21"/>
        <v>0</v>
      </c>
      <c r="F90" s="5">
        <f t="shared" si="22"/>
        <v>0</v>
      </c>
      <c r="G90" s="6">
        <f t="shared" si="23"/>
        <v>0</v>
      </c>
    </row>
    <row r="91" spans="1:7" ht="12">
      <c r="A91" s="11"/>
      <c r="B91" s="4">
        <f t="shared" si="18"/>
        <v>0</v>
      </c>
      <c r="C91" s="5">
        <f t="shared" si="19"/>
        <v>0</v>
      </c>
      <c r="D91" s="5">
        <f t="shared" si="20"/>
        <v>0</v>
      </c>
      <c r="E91" s="5">
        <f t="shared" si="21"/>
        <v>0</v>
      </c>
      <c r="F91" s="5">
        <f t="shared" si="22"/>
        <v>0</v>
      </c>
      <c r="G91" s="6">
        <f t="shared" si="23"/>
        <v>0</v>
      </c>
    </row>
    <row r="92" spans="1:7" ht="12">
      <c r="A92" s="11"/>
      <c r="B92" s="4">
        <f t="shared" si="18"/>
        <v>0</v>
      </c>
      <c r="C92" s="5">
        <f t="shared" si="19"/>
        <v>0</v>
      </c>
      <c r="D92" s="5">
        <f t="shared" si="20"/>
        <v>0</v>
      </c>
      <c r="E92" s="5">
        <f t="shared" si="21"/>
        <v>0</v>
      </c>
      <c r="F92" s="5">
        <f t="shared" si="22"/>
        <v>0</v>
      </c>
      <c r="G92" s="6">
        <f t="shared" si="23"/>
        <v>0</v>
      </c>
    </row>
    <row r="93" spans="1:7" ht="12">
      <c r="A93" s="11"/>
      <c r="B93" s="4">
        <f t="shared" si="18"/>
        <v>0</v>
      </c>
      <c r="C93" s="5">
        <f t="shared" si="19"/>
        <v>0</v>
      </c>
      <c r="D93" s="5">
        <f t="shared" si="20"/>
        <v>0</v>
      </c>
      <c r="E93" s="5">
        <f t="shared" si="21"/>
        <v>0</v>
      </c>
      <c r="F93" s="5">
        <f t="shared" si="22"/>
        <v>0</v>
      </c>
      <c r="G93" s="6">
        <f t="shared" si="23"/>
        <v>0</v>
      </c>
    </row>
    <row r="94" spans="1:7" ht="12">
      <c r="A94" s="11"/>
      <c r="B94" s="4">
        <f t="shared" si="18"/>
        <v>0</v>
      </c>
      <c r="C94" s="5">
        <f t="shared" si="19"/>
        <v>0</v>
      </c>
      <c r="D94" s="5">
        <f t="shared" si="20"/>
        <v>0</v>
      </c>
      <c r="E94" s="5">
        <f t="shared" si="21"/>
        <v>0</v>
      </c>
      <c r="F94" s="5">
        <f t="shared" si="22"/>
        <v>0</v>
      </c>
      <c r="G94" s="6">
        <f t="shared" si="23"/>
        <v>0</v>
      </c>
    </row>
    <row r="95" spans="1:7" ht="12">
      <c r="A95" s="11"/>
      <c r="B95" s="4">
        <f t="shared" si="18"/>
        <v>0</v>
      </c>
      <c r="C95" s="5">
        <f t="shared" si="19"/>
        <v>0</v>
      </c>
      <c r="D95" s="5">
        <f t="shared" si="20"/>
        <v>0</v>
      </c>
      <c r="E95" s="5">
        <f t="shared" si="21"/>
        <v>0</v>
      </c>
      <c r="F95" s="5">
        <f t="shared" si="22"/>
        <v>0</v>
      </c>
      <c r="G95" s="6">
        <f t="shared" si="23"/>
        <v>0</v>
      </c>
    </row>
    <row r="96" spans="1:7" ht="12">
      <c r="A96" s="11"/>
      <c r="B96" s="4">
        <f t="shared" si="18"/>
        <v>0</v>
      </c>
      <c r="C96" s="5">
        <f t="shared" si="19"/>
        <v>0</v>
      </c>
      <c r="D96" s="5">
        <f t="shared" si="20"/>
        <v>0</v>
      </c>
      <c r="E96" s="5">
        <f t="shared" si="21"/>
        <v>0</v>
      </c>
      <c r="F96" s="5">
        <f t="shared" si="22"/>
        <v>0</v>
      </c>
      <c r="G96" s="6">
        <f t="shared" si="23"/>
        <v>0</v>
      </c>
    </row>
    <row r="97" spans="1:7" ht="12">
      <c r="A97" s="11"/>
      <c r="B97" s="4">
        <f t="shared" si="18"/>
        <v>0</v>
      </c>
      <c r="C97" s="5">
        <f t="shared" si="19"/>
        <v>0</v>
      </c>
      <c r="D97" s="5">
        <f t="shared" si="20"/>
        <v>0</v>
      </c>
      <c r="E97" s="5">
        <f t="shared" si="21"/>
        <v>0</v>
      </c>
      <c r="F97" s="5">
        <f t="shared" si="22"/>
        <v>0</v>
      </c>
      <c r="G97" s="6">
        <f t="shared" si="23"/>
        <v>0</v>
      </c>
    </row>
    <row r="98" spans="1:7" ht="12">
      <c r="A98" s="11"/>
      <c r="B98" s="4">
        <f t="shared" si="18"/>
        <v>0</v>
      </c>
      <c r="C98" s="5">
        <f t="shared" si="19"/>
        <v>0</v>
      </c>
      <c r="D98" s="5">
        <f t="shared" si="20"/>
        <v>0</v>
      </c>
      <c r="E98" s="5">
        <f t="shared" si="21"/>
        <v>0</v>
      </c>
      <c r="F98" s="5">
        <f t="shared" si="22"/>
        <v>0</v>
      </c>
      <c r="G98" s="6">
        <f t="shared" si="23"/>
        <v>0</v>
      </c>
    </row>
    <row r="99" spans="1:7" ht="12">
      <c r="A99" s="11"/>
      <c r="B99" s="4">
        <f t="shared" si="18"/>
        <v>0</v>
      </c>
      <c r="C99" s="5">
        <f t="shared" si="19"/>
        <v>0</v>
      </c>
      <c r="D99" s="5">
        <f t="shared" si="20"/>
        <v>0</v>
      </c>
      <c r="E99" s="5">
        <f t="shared" si="21"/>
        <v>0</v>
      </c>
      <c r="F99" s="5">
        <f t="shared" si="22"/>
        <v>0</v>
      </c>
      <c r="G99" s="6">
        <f t="shared" si="23"/>
        <v>0</v>
      </c>
    </row>
    <row r="100" spans="1:7" ht="12">
      <c r="A100" s="11"/>
      <c r="B100" s="4">
        <f t="shared" si="18"/>
        <v>0</v>
      </c>
      <c r="C100" s="5">
        <f t="shared" si="19"/>
        <v>0</v>
      </c>
      <c r="D100" s="5">
        <f t="shared" si="20"/>
        <v>0</v>
      </c>
      <c r="E100" s="5">
        <f t="shared" si="21"/>
        <v>0</v>
      </c>
      <c r="F100" s="5">
        <f t="shared" si="22"/>
        <v>0</v>
      </c>
      <c r="G100" s="6">
        <f t="shared" si="23"/>
        <v>0</v>
      </c>
    </row>
    <row r="101" spans="1:9" ht="12.75" thickBot="1">
      <c r="A101" s="12"/>
      <c r="B101" s="7">
        <f t="shared" si="18"/>
        <v>0</v>
      </c>
      <c r="C101" s="8">
        <f t="shared" si="19"/>
        <v>0</v>
      </c>
      <c r="D101" s="8">
        <f t="shared" si="20"/>
        <v>0</v>
      </c>
      <c r="E101" s="8">
        <f t="shared" si="21"/>
        <v>0</v>
      </c>
      <c r="F101" s="8">
        <f t="shared" si="22"/>
        <v>0</v>
      </c>
      <c r="G101" s="9">
        <f t="shared" si="23"/>
        <v>0</v>
      </c>
      <c r="H101" t="s">
        <v>8</v>
      </c>
      <c r="I101" t="s">
        <v>9</v>
      </c>
    </row>
    <row r="102" spans="1:9" ht="12">
      <c r="A102" t="s">
        <v>10</v>
      </c>
      <c r="B102">
        <f>SUM(B84:B101)/1000/0.045</f>
        <v>29.162513995201447</v>
      </c>
      <c r="C102">
        <f>SUM(C84:C101)/1000/0.045</f>
        <v>5.937056965674483</v>
      </c>
      <c r="D102">
        <f>SUM(D84:D101)/1000/0.045</f>
        <v>0.2834144199373858</v>
      </c>
      <c r="H102">
        <f>SUM(B102:D102)</f>
        <v>35.38298538081332</v>
      </c>
      <c r="I102">
        <f>SUM(E103:G103)</f>
        <v>57.807928892077506</v>
      </c>
    </row>
    <row r="103" spans="1:7" ht="12">
      <c r="A103" t="s">
        <v>11</v>
      </c>
      <c r="E103">
        <f>SUM(E84:E101)/0.045</f>
        <v>23.33001119616116</v>
      </c>
      <c r="F103">
        <f>SUM(F84:F101)/0.045</f>
        <v>28.49787343523751</v>
      </c>
      <c r="G103">
        <f>SUM(G84:G101)/0.045</f>
        <v>5.980044260678841</v>
      </c>
    </row>
    <row r="107" ht="12.75" thickBot="1">
      <c r="A107" t="s">
        <v>15</v>
      </c>
    </row>
    <row r="108" spans="1:7" ht="12">
      <c r="A108" s="10" t="s">
        <v>1</v>
      </c>
      <c r="B108" s="1" t="s">
        <v>2</v>
      </c>
      <c r="C108" s="2" t="s">
        <v>3</v>
      </c>
      <c r="D108" s="2" t="s">
        <v>4</v>
      </c>
      <c r="E108" s="2" t="s">
        <v>5</v>
      </c>
      <c r="F108" s="2" t="s">
        <v>6</v>
      </c>
      <c r="G108" s="3" t="s">
        <v>7</v>
      </c>
    </row>
    <row r="109" spans="1:7" ht="12">
      <c r="A109" s="11"/>
      <c r="B109" s="4">
        <f>0.1599*POWER(A109,2.234)</f>
        <v>0</v>
      </c>
      <c r="C109" s="5">
        <f>0.0075*POWER(A109,2.831)</f>
        <v>0</v>
      </c>
      <c r="D109" s="5">
        <f>0.0373*POWER(A109,1.54)</f>
        <v>0</v>
      </c>
      <c r="E109" s="5">
        <f>B109*0.001</f>
        <v>0</v>
      </c>
      <c r="F109" s="5">
        <f>C109*0.0054</f>
        <v>0</v>
      </c>
      <c r="G109" s="6">
        <f>D109*0.0239</f>
        <v>0</v>
      </c>
    </row>
    <row r="110" spans="1:7" ht="12">
      <c r="A110" s="11"/>
      <c r="B110" s="4">
        <f aca="true" t="shared" si="24" ref="B110:B126">0.1599*POWER(A110,2.234)</f>
        <v>0</v>
      </c>
      <c r="C110" s="5">
        <f aca="true" t="shared" si="25" ref="C110:C126">0.0075*POWER(A110,2.831)</f>
        <v>0</v>
      </c>
      <c r="D110" s="5">
        <f aca="true" t="shared" si="26" ref="D110:D126">0.0373*POWER(A110,1.54)</f>
        <v>0</v>
      </c>
      <c r="E110" s="5">
        <f aca="true" t="shared" si="27" ref="E110:E126">B110*0.001</f>
        <v>0</v>
      </c>
      <c r="F110" s="5">
        <f aca="true" t="shared" si="28" ref="F110:F126">C110*0.0054</f>
        <v>0</v>
      </c>
      <c r="G110" s="6">
        <f aca="true" t="shared" si="29" ref="G110:G126">D110*0.0239</f>
        <v>0</v>
      </c>
    </row>
    <row r="111" spans="1:7" ht="12">
      <c r="A111" s="11"/>
      <c r="B111" s="4">
        <f t="shared" si="24"/>
        <v>0</v>
      </c>
      <c r="C111" s="5">
        <f t="shared" si="25"/>
        <v>0</v>
      </c>
      <c r="D111" s="5">
        <f t="shared" si="26"/>
        <v>0</v>
      </c>
      <c r="E111" s="5">
        <f t="shared" si="27"/>
        <v>0</v>
      </c>
      <c r="F111" s="5">
        <f t="shared" si="28"/>
        <v>0</v>
      </c>
      <c r="G111" s="6">
        <f t="shared" si="29"/>
        <v>0</v>
      </c>
    </row>
    <row r="112" spans="1:7" ht="12">
      <c r="A112" s="11"/>
      <c r="B112" s="4">
        <f t="shared" si="24"/>
        <v>0</v>
      </c>
      <c r="C112" s="5">
        <f t="shared" si="25"/>
        <v>0</v>
      </c>
      <c r="D112" s="5">
        <f t="shared" si="26"/>
        <v>0</v>
      </c>
      <c r="E112" s="5">
        <f t="shared" si="27"/>
        <v>0</v>
      </c>
      <c r="F112" s="5">
        <f t="shared" si="28"/>
        <v>0</v>
      </c>
      <c r="G112" s="6">
        <f t="shared" si="29"/>
        <v>0</v>
      </c>
    </row>
    <row r="113" spans="1:7" ht="12">
      <c r="A113" s="11"/>
      <c r="B113" s="4">
        <f t="shared" si="24"/>
        <v>0</v>
      </c>
      <c r="C113" s="5">
        <f t="shared" si="25"/>
        <v>0</v>
      </c>
      <c r="D113" s="5">
        <f t="shared" si="26"/>
        <v>0</v>
      </c>
      <c r="E113" s="5">
        <f t="shared" si="27"/>
        <v>0</v>
      </c>
      <c r="F113" s="5">
        <f t="shared" si="28"/>
        <v>0</v>
      </c>
      <c r="G113" s="6">
        <f t="shared" si="29"/>
        <v>0</v>
      </c>
    </row>
    <row r="114" spans="1:7" ht="12">
      <c r="A114" s="11"/>
      <c r="B114" s="4">
        <f t="shared" si="24"/>
        <v>0</v>
      </c>
      <c r="C114" s="5">
        <f t="shared" si="25"/>
        <v>0</v>
      </c>
      <c r="D114" s="5">
        <f t="shared" si="26"/>
        <v>0</v>
      </c>
      <c r="E114" s="5">
        <f t="shared" si="27"/>
        <v>0</v>
      </c>
      <c r="F114" s="5">
        <f t="shared" si="28"/>
        <v>0</v>
      </c>
      <c r="G114" s="6">
        <f t="shared" si="29"/>
        <v>0</v>
      </c>
    </row>
    <row r="115" spans="1:7" ht="12">
      <c r="A115" s="11"/>
      <c r="B115" s="4">
        <f t="shared" si="24"/>
        <v>0</v>
      </c>
      <c r="C115" s="5">
        <f t="shared" si="25"/>
        <v>0</v>
      </c>
      <c r="D115" s="5">
        <f t="shared" si="26"/>
        <v>0</v>
      </c>
      <c r="E115" s="5">
        <f t="shared" si="27"/>
        <v>0</v>
      </c>
      <c r="F115" s="5">
        <f t="shared" si="28"/>
        <v>0</v>
      </c>
      <c r="G115" s="6">
        <f t="shared" si="29"/>
        <v>0</v>
      </c>
    </row>
    <row r="116" spans="1:7" ht="12">
      <c r="A116" s="11"/>
      <c r="B116" s="4">
        <f t="shared" si="24"/>
        <v>0</v>
      </c>
      <c r="C116" s="5">
        <f t="shared" si="25"/>
        <v>0</v>
      </c>
      <c r="D116" s="5">
        <f t="shared" si="26"/>
        <v>0</v>
      </c>
      <c r="E116" s="5">
        <f t="shared" si="27"/>
        <v>0</v>
      </c>
      <c r="F116" s="5">
        <f t="shared" si="28"/>
        <v>0</v>
      </c>
      <c r="G116" s="6">
        <f t="shared" si="29"/>
        <v>0</v>
      </c>
    </row>
    <row r="117" spans="1:7" ht="12">
      <c r="A117" s="11"/>
      <c r="B117" s="4">
        <f t="shared" si="24"/>
        <v>0</v>
      </c>
      <c r="C117" s="5">
        <f t="shared" si="25"/>
        <v>0</v>
      </c>
      <c r="D117" s="5">
        <f t="shared" si="26"/>
        <v>0</v>
      </c>
      <c r="E117" s="5">
        <f t="shared" si="27"/>
        <v>0</v>
      </c>
      <c r="F117" s="5">
        <f t="shared" si="28"/>
        <v>0</v>
      </c>
      <c r="G117" s="6">
        <f t="shared" si="29"/>
        <v>0</v>
      </c>
    </row>
    <row r="118" spans="1:7" ht="12">
      <c r="A118" s="11"/>
      <c r="B118" s="4">
        <f t="shared" si="24"/>
        <v>0</v>
      </c>
      <c r="C118" s="5">
        <f t="shared" si="25"/>
        <v>0</v>
      </c>
      <c r="D118" s="5">
        <f t="shared" si="26"/>
        <v>0</v>
      </c>
      <c r="E118" s="5">
        <f t="shared" si="27"/>
        <v>0</v>
      </c>
      <c r="F118" s="5">
        <f t="shared" si="28"/>
        <v>0</v>
      </c>
      <c r="G118" s="6">
        <f t="shared" si="29"/>
        <v>0</v>
      </c>
    </row>
    <row r="119" spans="1:7" ht="12">
      <c r="A119" s="11"/>
      <c r="B119" s="4">
        <f t="shared" si="24"/>
        <v>0</v>
      </c>
      <c r="C119" s="5">
        <f t="shared" si="25"/>
        <v>0</v>
      </c>
      <c r="D119" s="5">
        <f t="shared" si="26"/>
        <v>0</v>
      </c>
      <c r="E119" s="5">
        <f t="shared" si="27"/>
        <v>0</v>
      </c>
      <c r="F119" s="5">
        <f t="shared" si="28"/>
        <v>0</v>
      </c>
      <c r="G119" s="6">
        <f t="shared" si="29"/>
        <v>0</v>
      </c>
    </row>
    <row r="120" spans="1:7" ht="12">
      <c r="A120" s="11"/>
      <c r="B120" s="4">
        <f t="shared" si="24"/>
        <v>0</v>
      </c>
      <c r="C120" s="5">
        <f t="shared" si="25"/>
        <v>0</v>
      </c>
      <c r="D120" s="5">
        <f t="shared" si="26"/>
        <v>0</v>
      </c>
      <c r="E120" s="5">
        <f t="shared" si="27"/>
        <v>0</v>
      </c>
      <c r="F120" s="5">
        <f t="shared" si="28"/>
        <v>0</v>
      </c>
      <c r="G120" s="6">
        <f t="shared" si="29"/>
        <v>0</v>
      </c>
    </row>
    <row r="121" spans="1:7" ht="12">
      <c r="A121" s="11"/>
      <c r="B121" s="4">
        <f t="shared" si="24"/>
        <v>0</v>
      </c>
      <c r="C121" s="5">
        <f t="shared" si="25"/>
        <v>0</v>
      </c>
      <c r="D121" s="5">
        <f t="shared" si="26"/>
        <v>0</v>
      </c>
      <c r="E121" s="5">
        <f t="shared" si="27"/>
        <v>0</v>
      </c>
      <c r="F121" s="5">
        <f t="shared" si="28"/>
        <v>0</v>
      </c>
      <c r="G121" s="6">
        <f t="shared" si="29"/>
        <v>0</v>
      </c>
    </row>
    <row r="122" spans="1:7" ht="12">
      <c r="A122" s="11"/>
      <c r="B122" s="4">
        <f t="shared" si="24"/>
        <v>0</v>
      </c>
      <c r="C122" s="5">
        <f t="shared" si="25"/>
        <v>0</v>
      </c>
      <c r="D122" s="5">
        <f t="shared" si="26"/>
        <v>0</v>
      </c>
      <c r="E122" s="5">
        <f t="shared" si="27"/>
        <v>0</v>
      </c>
      <c r="F122" s="5">
        <f t="shared" si="28"/>
        <v>0</v>
      </c>
      <c r="G122" s="6">
        <f t="shared" si="29"/>
        <v>0</v>
      </c>
    </row>
    <row r="123" spans="1:7" ht="12">
      <c r="A123" s="11"/>
      <c r="B123" s="4">
        <f t="shared" si="24"/>
        <v>0</v>
      </c>
      <c r="C123" s="5">
        <f t="shared" si="25"/>
        <v>0</v>
      </c>
      <c r="D123" s="5">
        <f t="shared" si="26"/>
        <v>0</v>
      </c>
      <c r="E123" s="5">
        <f t="shared" si="27"/>
        <v>0</v>
      </c>
      <c r="F123" s="5">
        <f t="shared" si="28"/>
        <v>0</v>
      </c>
      <c r="G123" s="6">
        <f t="shared" si="29"/>
        <v>0</v>
      </c>
    </row>
    <row r="124" spans="1:7" ht="12">
      <c r="A124" s="11"/>
      <c r="B124" s="4">
        <f t="shared" si="24"/>
        <v>0</v>
      </c>
      <c r="C124" s="5">
        <f t="shared" si="25"/>
        <v>0</v>
      </c>
      <c r="D124" s="5">
        <f t="shared" si="26"/>
        <v>0</v>
      </c>
      <c r="E124" s="5">
        <f t="shared" si="27"/>
        <v>0</v>
      </c>
      <c r="F124" s="5">
        <f t="shared" si="28"/>
        <v>0</v>
      </c>
      <c r="G124" s="6">
        <f t="shared" si="29"/>
        <v>0</v>
      </c>
    </row>
    <row r="125" spans="1:7" ht="12">
      <c r="A125" s="11"/>
      <c r="B125" s="4">
        <f t="shared" si="24"/>
        <v>0</v>
      </c>
      <c r="C125" s="5">
        <f t="shared" si="25"/>
        <v>0</v>
      </c>
      <c r="D125" s="5">
        <f t="shared" si="26"/>
        <v>0</v>
      </c>
      <c r="E125" s="5">
        <f t="shared" si="27"/>
        <v>0</v>
      </c>
      <c r="F125" s="5">
        <f t="shared" si="28"/>
        <v>0</v>
      </c>
      <c r="G125" s="6">
        <f t="shared" si="29"/>
        <v>0</v>
      </c>
    </row>
    <row r="126" spans="1:9" ht="12.75" thickBot="1">
      <c r="A126" s="12"/>
      <c r="B126" s="7">
        <f t="shared" si="24"/>
        <v>0</v>
      </c>
      <c r="C126" s="8">
        <f t="shared" si="25"/>
        <v>0</v>
      </c>
      <c r="D126" s="8">
        <f t="shared" si="26"/>
        <v>0</v>
      </c>
      <c r="E126" s="8">
        <f t="shared" si="27"/>
        <v>0</v>
      </c>
      <c r="F126" s="8">
        <f t="shared" si="28"/>
        <v>0</v>
      </c>
      <c r="G126" s="9">
        <f t="shared" si="29"/>
        <v>0</v>
      </c>
      <c r="H126" t="s">
        <v>8</v>
      </c>
      <c r="I126" t="s">
        <v>9</v>
      </c>
    </row>
    <row r="127" spans="1:9" ht="12">
      <c r="A127" t="s">
        <v>10</v>
      </c>
      <c r="B127">
        <f>SUM(B109:B126)/1000/0.045</f>
        <v>0</v>
      </c>
      <c r="C127">
        <f>SUM(C109:C126)/1000/0.045</f>
        <v>0</v>
      </c>
      <c r="D127">
        <f>SUM(D109:D126)/1000/0.045</f>
        <v>0</v>
      </c>
      <c r="H127">
        <f>SUM(B127:D127)</f>
        <v>0</v>
      </c>
      <c r="I127">
        <f>SUM(E128:G128)</f>
        <v>0</v>
      </c>
    </row>
    <row r="128" spans="1:7" ht="12">
      <c r="A128" t="s">
        <v>11</v>
      </c>
      <c r="E128">
        <f>SUM(E109:E126)/0.045</f>
        <v>0</v>
      </c>
      <c r="F128">
        <f>SUM(F109:F126)/0.045</f>
        <v>0</v>
      </c>
      <c r="G128">
        <f>SUM(G109:G126)/0.045</f>
        <v>0</v>
      </c>
    </row>
    <row r="132" ht="12.75" thickBot="1">
      <c r="A132" t="s">
        <v>16</v>
      </c>
    </row>
    <row r="133" spans="1:7" ht="12">
      <c r="A133" s="10" t="s">
        <v>1</v>
      </c>
      <c r="B133" s="1" t="s">
        <v>2</v>
      </c>
      <c r="C133" s="2" t="s">
        <v>3</v>
      </c>
      <c r="D133" s="2" t="s">
        <v>4</v>
      </c>
      <c r="E133" s="2" t="s">
        <v>5</v>
      </c>
      <c r="F133" s="2" t="s">
        <v>6</v>
      </c>
      <c r="G133" s="3" t="s">
        <v>7</v>
      </c>
    </row>
    <row r="134" spans="1:7" ht="12">
      <c r="A134" s="11">
        <v>11.5</v>
      </c>
      <c r="B134" s="4">
        <f>0.1171*POWER(A134,2.333)</f>
        <v>34.927295346244826</v>
      </c>
      <c r="C134" s="5">
        <f>0.0012*POWER(A134,3.275)</f>
        <v>3.5724542287947263</v>
      </c>
      <c r="D134" s="5">
        <f>0.001*POWER(A134,3.005)</f>
        <v>1.5395613871235554</v>
      </c>
      <c r="E134" s="5">
        <f>B134*0.0009</f>
        <v>0.031434565811620345</v>
      </c>
      <c r="F134" s="5">
        <f>C134*0.0054</f>
        <v>0.01929125283549152</v>
      </c>
      <c r="G134" s="6">
        <f>D134*0.0181</f>
        <v>0.027866061106936357</v>
      </c>
    </row>
    <row r="135" spans="1:7" ht="12">
      <c r="A135" s="11"/>
      <c r="B135" s="4">
        <f aca="true" t="shared" si="30" ref="B135:B151">0.1171*POWER(A135,2.333)</f>
        <v>0</v>
      </c>
      <c r="C135" s="5">
        <f aca="true" t="shared" si="31" ref="C135:C151">0.0012*POWER(A135,3.275)</f>
        <v>0</v>
      </c>
      <c r="D135" s="5">
        <f aca="true" t="shared" si="32" ref="D135:D151">0.001*POWER(A135,3.005)</f>
        <v>0</v>
      </c>
      <c r="E135" s="5">
        <f aca="true" t="shared" si="33" ref="E135:E151">B135*0.0009</f>
        <v>0</v>
      </c>
      <c r="F135" s="5">
        <f aca="true" t="shared" si="34" ref="F135:F151">C135*0.0054</f>
        <v>0</v>
      </c>
      <c r="G135" s="6">
        <f aca="true" t="shared" si="35" ref="G135:G151">D135*0.0181</f>
        <v>0</v>
      </c>
    </row>
    <row r="136" spans="1:7" ht="12">
      <c r="A136" s="11"/>
      <c r="B136" s="4">
        <f t="shared" si="30"/>
        <v>0</v>
      </c>
      <c r="C136" s="5">
        <f t="shared" si="31"/>
        <v>0</v>
      </c>
      <c r="D136" s="5">
        <f t="shared" si="32"/>
        <v>0</v>
      </c>
      <c r="E136" s="5">
        <f t="shared" si="33"/>
        <v>0</v>
      </c>
      <c r="F136" s="5">
        <f t="shared" si="34"/>
        <v>0</v>
      </c>
      <c r="G136" s="6">
        <f t="shared" si="35"/>
        <v>0</v>
      </c>
    </row>
    <row r="137" spans="1:7" ht="12">
      <c r="A137" s="11"/>
      <c r="B137" s="4">
        <f t="shared" si="30"/>
        <v>0</v>
      </c>
      <c r="C137" s="5">
        <f t="shared" si="31"/>
        <v>0</v>
      </c>
      <c r="D137" s="5">
        <f t="shared" si="32"/>
        <v>0</v>
      </c>
      <c r="E137" s="5">
        <f t="shared" si="33"/>
        <v>0</v>
      </c>
      <c r="F137" s="5">
        <f t="shared" si="34"/>
        <v>0</v>
      </c>
      <c r="G137" s="6">
        <f t="shared" si="35"/>
        <v>0</v>
      </c>
    </row>
    <row r="138" spans="1:7" ht="12">
      <c r="A138" s="11"/>
      <c r="B138" s="4">
        <f t="shared" si="30"/>
        <v>0</v>
      </c>
      <c r="C138" s="5">
        <f t="shared" si="31"/>
        <v>0</v>
      </c>
      <c r="D138" s="5">
        <f t="shared" si="32"/>
        <v>0</v>
      </c>
      <c r="E138" s="5">
        <f t="shared" si="33"/>
        <v>0</v>
      </c>
      <c r="F138" s="5">
        <f t="shared" si="34"/>
        <v>0</v>
      </c>
      <c r="G138" s="6">
        <f t="shared" si="35"/>
        <v>0</v>
      </c>
    </row>
    <row r="139" spans="1:7" ht="12">
      <c r="A139" s="11"/>
      <c r="B139" s="4">
        <f t="shared" si="30"/>
        <v>0</v>
      </c>
      <c r="C139" s="5">
        <f t="shared" si="31"/>
        <v>0</v>
      </c>
      <c r="D139" s="5">
        <f t="shared" si="32"/>
        <v>0</v>
      </c>
      <c r="E139" s="5">
        <f t="shared" si="33"/>
        <v>0</v>
      </c>
      <c r="F139" s="5">
        <f t="shared" si="34"/>
        <v>0</v>
      </c>
      <c r="G139" s="6">
        <f t="shared" si="35"/>
        <v>0</v>
      </c>
    </row>
    <row r="140" spans="1:7" ht="12">
      <c r="A140" s="11"/>
      <c r="B140" s="4">
        <f t="shared" si="30"/>
        <v>0</v>
      </c>
      <c r="C140" s="5">
        <f t="shared" si="31"/>
        <v>0</v>
      </c>
      <c r="D140" s="5">
        <f t="shared" si="32"/>
        <v>0</v>
      </c>
      <c r="E140" s="5">
        <f t="shared" si="33"/>
        <v>0</v>
      </c>
      <c r="F140" s="5">
        <f t="shared" si="34"/>
        <v>0</v>
      </c>
      <c r="G140" s="6">
        <f t="shared" si="35"/>
        <v>0</v>
      </c>
    </row>
    <row r="141" spans="1:7" ht="12">
      <c r="A141" s="11"/>
      <c r="B141" s="4">
        <f t="shared" si="30"/>
        <v>0</v>
      </c>
      <c r="C141" s="5">
        <f t="shared" si="31"/>
        <v>0</v>
      </c>
      <c r="D141" s="5">
        <f t="shared" si="32"/>
        <v>0</v>
      </c>
      <c r="E141" s="5">
        <f t="shared" si="33"/>
        <v>0</v>
      </c>
      <c r="F141" s="5">
        <f t="shared" si="34"/>
        <v>0</v>
      </c>
      <c r="G141" s="6">
        <f t="shared" si="35"/>
        <v>0</v>
      </c>
    </row>
    <row r="142" spans="1:7" ht="12">
      <c r="A142" s="11"/>
      <c r="B142" s="4">
        <f t="shared" si="30"/>
        <v>0</v>
      </c>
      <c r="C142" s="5">
        <f t="shared" si="31"/>
        <v>0</v>
      </c>
      <c r="D142" s="5">
        <f t="shared" si="32"/>
        <v>0</v>
      </c>
      <c r="E142" s="5">
        <f t="shared" si="33"/>
        <v>0</v>
      </c>
      <c r="F142" s="5">
        <f t="shared" si="34"/>
        <v>0</v>
      </c>
      <c r="G142" s="6">
        <f t="shared" si="35"/>
        <v>0</v>
      </c>
    </row>
    <row r="143" spans="1:7" ht="12">
      <c r="A143" s="11"/>
      <c r="B143" s="4">
        <f t="shared" si="30"/>
        <v>0</v>
      </c>
      <c r="C143" s="5">
        <f t="shared" si="31"/>
        <v>0</v>
      </c>
      <c r="D143" s="5">
        <f t="shared" si="32"/>
        <v>0</v>
      </c>
      <c r="E143" s="5">
        <f t="shared" si="33"/>
        <v>0</v>
      </c>
      <c r="F143" s="5">
        <f t="shared" si="34"/>
        <v>0</v>
      </c>
      <c r="G143" s="6">
        <f t="shared" si="35"/>
        <v>0</v>
      </c>
    </row>
    <row r="144" spans="1:7" ht="12">
      <c r="A144" s="11"/>
      <c r="B144" s="4">
        <f t="shared" si="30"/>
        <v>0</v>
      </c>
      <c r="C144" s="5">
        <f t="shared" si="31"/>
        <v>0</v>
      </c>
      <c r="D144" s="5">
        <f t="shared" si="32"/>
        <v>0</v>
      </c>
      <c r="E144" s="5">
        <f t="shared" si="33"/>
        <v>0</v>
      </c>
      <c r="F144" s="5">
        <f t="shared" si="34"/>
        <v>0</v>
      </c>
      <c r="G144" s="6">
        <f t="shared" si="35"/>
        <v>0</v>
      </c>
    </row>
    <row r="145" spans="1:7" ht="12">
      <c r="A145" s="11"/>
      <c r="B145" s="4">
        <f t="shared" si="30"/>
        <v>0</v>
      </c>
      <c r="C145" s="5">
        <f t="shared" si="31"/>
        <v>0</v>
      </c>
      <c r="D145" s="5">
        <f t="shared" si="32"/>
        <v>0</v>
      </c>
      <c r="E145" s="5">
        <f t="shared" si="33"/>
        <v>0</v>
      </c>
      <c r="F145" s="5">
        <f t="shared" si="34"/>
        <v>0</v>
      </c>
      <c r="G145" s="6">
        <f t="shared" si="35"/>
        <v>0</v>
      </c>
    </row>
    <row r="146" spans="1:7" ht="12">
      <c r="A146" s="11"/>
      <c r="B146" s="4">
        <f t="shared" si="30"/>
        <v>0</v>
      </c>
      <c r="C146" s="5">
        <f t="shared" si="31"/>
        <v>0</v>
      </c>
      <c r="D146" s="5">
        <f t="shared" si="32"/>
        <v>0</v>
      </c>
      <c r="E146" s="5">
        <f t="shared" si="33"/>
        <v>0</v>
      </c>
      <c r="F146" s="5">
        <f t="shared" si="34"/>
        <v>0</v>
      </c>
      <c r="G146" s="6">
        <f t="shared" si="35"/>
        <v>0</v>
      </c>
    </row>
    <row r="147" spans="1:7" ht="12">
      <c r="A147" s="11"/>
      <c r="B147" s="4">
        <f t="shared" si="30"/>
        <v>0</v>
      </c>
      <c r="C147" s="5">
        <f t="shared" si="31"/>
        <v>0</v>
      </c>
      <c r="D147" s="5">
        <f t="shared" si="32"/>
        <v>0</v>
      </c>
      <c r="E147" s="5">
        <f t="shared" si="33"/>
        <v>0</v>
      </c>
      <c r="F147" s="5">
        <f t="shared" si="34"/>
        <v>0</v>
      </c>
      <c r="G147" s="6">
        <f t="shared" si="35"/>
        <v>0</v>
      </c>
    </row>
    <row r="148" spans="1:7" ht="12">
      <c r="A148" s="11"/>
      <c r="B148" s="4">
        <f t="shared" si="30"/>
        <v>0</v>
      </c>
      <c r="C148" s="5">
        <f t="shared" si="31"/>
        <v>0</v>
      </c>
      <c r="D148" s="5">
        <f t="shared" si="32"/>
        <v>0</v>
      </c>
      <c r="E148" s="5">
        <f t="shared" si="33"/>
        <v>0</v>
      </c>
      <c r="F148" s="5">
        <f t="shared" si="34"/>
        <v>0</v>
      </c>
      <c r="G148" s="6">
        <f t="shared" si="35"/>
        <v>0</v>
      </c>
    </row>
    <row r="149" spans="1:7" ht="12">
      <c r="A149" s="11"/>
      <c r="B149" s="4">
        <f t="shared" si="30"/>
        <v>0</v>
      </c>
      <c r="C149" s="5">
        <f t="shared" si="31"/>
        <v>0</v>
      </c>
      <c r="D149" s="5">
        <f t="shared" si="32"/>
        <v>0</v>
      </c>
      <c r="E149" s="5">
        <f t="shared" si="33"/>
        <v>0</v>
      </c>
      <c r="F149" s="5">
        <f t="shared" si="34"/>
        <v>0</v>
      </c>
      <c r="G149" s="6">
        <f t="shared" si="35"/>
        <v>0</v>
      </c>
    </row>
    <row r="150" spans="1:7" ht="12">
      <c r="A150" s="11"/>
      <c r="B150" s="4">
        <f t="shared" si="30"/>
        <v>0</v>
      </c>
      <c r="C150" s="5">
        <f t="shared" si="31"/>
        <v>0</v>
      </c>
      <c r="D150" s="5">
        <f t="shared" si="32"/>
        <v>0</v>
      </c>
      <c r="E150" s="5">
        <f t="shared" si="33"/>
        <v>0</v>
      </c>
      <c r="F150" s="5">
        <f t="shared" si="34"/>
        <v>0</v>
      </c>
      <c r="G150" s="6">
        <f t="shared" si="35"/>
        <v>0</v>
      </c>
    </row>
    <row r="151" spans="1:9" ht="12.75" thickBot="1">
      <c r="A151" s="12"/>
      <c r="B151" s="7">
        <f t="shared" si="30"/>
        <v>0</v>
      </c>
      <c r="C151" s="8">
        <f t="shared" si="31"/>
        <v>0</v>
      </c>
      <c r="D151" s="8">
        <f t="shared" si="32"/>
        <v>0</v>
      </c>
      <c r="E151" s="8">
        <f t="shared" si="33"/>
        <v>0</v>
      </c>
      <c r="F151" s="8">
        <f t="shared" si="34"/>
        <v>0</v>
      </c>
      <c r="G151" s="9">
        <f t="shared" si="35"/>
        <v>0</v>
      </c>
      <c r="H151" t="s">
        <v>8</v>
      </c>
      <c r="I151" t="s">
        <v>9</v>
      </c>
    </row>
    <row r="152" spans="1:9" ht="12">
      <c r="A152" t="s">
        <v>10</v>
      </c>
      <c r="B152">
        <f>SUM(B134:B151)/1000/0.045</f>
        <v>0.7761621188054406</v>
      </c>
      <c r="C152">
        <f>SUM(C134:C151)/1000/0.045</f>
        <v>0.07938787175099392</v>
      </c>
      <c r="D152">
        <f>SUM(D134:D151)/1000/0.045</f>
        <v>0.034212475269412346</v>
      </c>
      <c r="H152">
        <f>SUM(B152:D152)</f>
        <v>0.889762465825847</v>
      </c>
      <c r="I152">
        <f>SUM(E153:G153)</f>
        <v>1.7464862167566273</v>
      </c>
    </row>
    <row r="153" spans="1:7" ht="12">
      <c r="A153" t="s">
        <v>11</v>
      </c>
      <c r="E153">
        <f>SUM(E134:E151)/0.045</f>
        <v>0.6985459069248966</v>
      </c>
      <c r="F153">
        <f>SUM(F134:F151)/0.045</f>
        <v>0.42869450745536714</v>
      </c>
      <c r="G153">
        <f>SUM(G134:G151)/0.045</f>
        <v>0.6192458023763635</v>
      </c>
    </row>
    <row r="157" ht="12.75" thickBot="1">
      <c r="A157" t="s">
        <v>17</v>
      </c>
    </row>
    <row r="158" spans="1:7" ht="12">
      <c r="A158" s="10" t="s">
        <v>1</v>
      </c>
      <c r="B158" s="1" t="s">
        <v>2</v>
      </c>
      <c r="C158" s="2" t="s">
        <v>3</v>
      </c>
      <c r="D158" s="2" t="s">
        <v>4</v>
      </c>
      <c r="E158" s="2" t="s">
        <v>5</v>
      </c>
      <c r="F158" s="2" t="s">
        <v>6</v>
      </c>
      <c r="G158" s="3" t="s">
        <v>7</v>
      </c>
    </row>
    <row r="159" spans="1:7" ht="12">
      <c r="A159" s="11"/>
      <c r="B159" s="4">
        <f>0.1599*POWER(A159,2.234)</f>
        <v>0</v>
      </c>
      <c r="C159" s="5">
        <f>0.0075*POWER(A159,2.831)</f>
        <v>0</v>
      </c>
      <c r="D159" s="5">
        <f>0.0373*POWER(A159,1.54)</f>
        <v>0</v>
      </c>
      <c r="E159" s="5">
        <f>B159*0.0008</f>
        <v>0</v>
      </c>
      <c r="F159" s="5">
        <f>C159*0.0039</f>
        <v>0</v>
      </c>
      <c r="G159" s="6">
        <f>D159*0.00181</f>
        <v>0</v>
      </c>
    </row>
    <row r="160" spans="1:7" ht="12">
      <c r="A160" s="11"/>
      <c r="B160" s="4">
        <f aca="true" t="shared" si="36" ref="B160:B176">0.1599*POWER(A160,2.234)</f>
        <v>0</v>
      </c>
      <c r="C160" s="5">
        <f aca="true" t="shared" si="37" ref="C160:C176">0.0075*POWER(A160,2.831)</f>
        <v>0</v>
      </c>
      <c r="D160" s="5">
        <f aca="true" t="shared" si="38" ref="D160:D176">0.0373*POWER(A160,1.54)</f>
        <v>0</v>
      </c>
      <c r="E160" s="5">
        <f aca="true" t="shared" si="39" ref="E160:E176">B160*0.0008</f>
        <v>0</v>
      </c>
      <c r="F160" s="5">
        <f aca="true" t="shared" si="40" ref="F160:F176">C160*0.0039</f>
        <v>0</v>
      </c>
      <c r="G160" s="6">
        <f aca="true" t="shared" si="41" ref="G160:G176">D160*0.00181</f>
        <v>0</v>
      </c>
    </row>
    <row r="161" spans="1:7" ht="12">
      <c r="A161" s="11"/>
      <c r="B161" s="4">
        <f t="shared" si="36"/>
        <v>0</v>
      </c>
      <c r="C161" s="5">
        <f t="shared" si="37"/>
        <v>0</v>
      </c>
      <c r="D161" s="5">
        <f t="shared" si="38"/>
        <v>0</v>
      </c>
      <c r="E161" s="5">
        <f t="shared" si="39"/>
        <v>0</v>
      </c>
      <c r="F161" s="5">
        <f t="shared" si="40"/>
        <v>0</v>
      </c>
      <c r="G161" s="6">
        <f t="shared" si="41"/>
        <v>0</v>
      </c>
    </row>
    <row r="162" spans="1:7" ht="12">
      <c r="A162" s="11"/>
      <c r="B162" s="4">
        <f t="shared" si="36"/>
        <v>0</v>
      </c>
      <c r="C162" s="5">
        <f t="shared" si="37"/>
        <v>0</v>
      </c>
      <c r="D162" s="5">
        <f t="shared" si="38"/>
        <v>0</v>
      </c>
      <c r="E162" s="5">
        <f t="shared" si="39"/>
        <v>0</v>
      </c>
      <c r="F162" s="5">
        <f t="shared" si="40"/>
        <v>0</v>
      </c>
      <c r="G162" s="6">
        <f t="shared" si="41"/>
        <v>0</v>
      </c>
    </row>
    <row r="163" spans="1:7" ht="12">
      <c r="A163" s="11"/>
      <c r="B163" s="4">
        <f t="shared" si="36"/>
        <v>0</v>
      </c>
      <c r="C163" s="5">
        <f t="shared" si="37"/>
        <v>0</v>
      </c>
      <c r="D163" s="5">
        <f t="shared" si="38"/>
        <v>0</v>
      </c>
      <c r="E163" s="5">
        <f t="shared" si="39"/>
        <v>0</v>
      </c>
      <c r="F163" s="5">
        <f t="shared" si="40"/>
        <v>0</v>
      </c>
      <c r="G163" s="6">
        <f t="shared" si="41"/>
        <v>0</v>
      </c>
    </row>
    <row r="164" spans="1:7" ht="12">
      <c r="A164" s="11"/>
      <c r="B164" s="4">
        <f t="shared" si="36"/>
        <v>0</v>
      </c>
      <c r="C164" s="5">
        <f t="shared" si="37"/>
        <v>0</v>
      </c>
      <c r="D164" s="5">
        <f t="shared" si="38"/>
        <v>0</v>
      </c>
      <c r="E164" s="5">
        <f t="shared" si="39"/>
        <v>0</v>
      </c>
      <c r="F164" s="5">
        <f t="shared" si="40"/>
        <v>0</v>
      </c>
      <c r="G164" s="6">
        <f t="shared" si="41"/>
        <v>0</v>
      </c>
    </row>
    <row r="165" spans="1:7" ht="12">
      <c r="A165" s="11"/>
      <c r="B165" s="4">
        <f t="shared" si="36"/>
        <v>0</v>
      </c>
      <c r="C165" s="5">
        <f t="shared" si="37"/>
        <v>0</v>
      </c>
      <c r="D165" s="5">
        <f t="shared" si="38"/>
        <v>0</v>
      </c>
      <c r="E165" s="5">
        <f t="shared" si="39"/>
        <v>0</v>
      </c>
      <c r="F165" s="5">
        <f t="shared" si="40"/>
        <v>0</v>
      </c>
      <c r="G165" s="6">
        <f t="shared" si="41"/>
        <v>0</v>
      </c>
    </row>
    <row r="166" spans="1:7" ht="12">
      <c r="A166" s="11"/>
      <c r="B166" s="4">
        <f t="shared" si="36"/>
        <v>0</v>
      </c>
      <c r="C166" s="5">
        <f t="shared" si="37"/>
        <v>0</v>
      </c>
      <c r="D166" s="5">
        <f t="shared" si="38"/>
        <v>0</v>
      </c>
      <c r="E166" s="5">
        <f t="shared" si="39"/>
        <v>0</v>
      </c>
      <c r="F166" s="5">
        <f t="shared" si="40"/>
        <v>0</v>
      </c>
      <c r="G166" s="6">
        <f t="shared" si="41"/>
        <v>0</v>
      </c>
    </row>
    <row r="167" spans="1:7" ht="12">
      <c r="A167" s="11"/>
      <c r="B167" s="4">
        <f t="shared" si="36"/>
        <v>0</v>
      </c>
      <c r="C167" s="5">
        <f t="shared" si="37"/>
        <v>0</v>
      </c>
      <c r="D167" s="5">
        <f t="shared" si="38"/>
        <v>0</v>
      </c>
      <c r="E167" s="5">
        <f t="shared" si="39"/>
        <v>0</v>
      </c>
      <c r="F167" s="5">
        <f t="shared" si="40"/>
        <v>0</v>
      </c>
      <c r="G167" s="6">
        <f t="shared" si="41"/>
        <v>0</v>
      </c>
    </row>
    <row r="168" spans="1:7" ht="12">
      <c r="A168" s="11"/>
      <c r="B168" s="4">
        <f t="shared" si="36"/>
        <v>0</v>
      </c>
      <c r="C168" s="5">
        <f t="shared" si="37"/>
        <v>0</v>
      </c>
      <c r="D168" s="5">
        <f t="shared" si="38"/>
        <v>0</v>
      </c>
      <c r="E168" s="5">
        <f t="shared" si="39"/>
        <v>0</v>
      </c>
      <c r="F168" s="5">
        <f t="shared" si="40"/>
        <v>0</v>
      </c>
      <c r="G168" s="6">
        <f t="shared" si="41"/>
        <v>0</v>
      </c>
    </row>
    <row r="169" spans="1:7" ht="12">
      <c r="A169" s="11"/>
      <c r="B169" s="4">
        <f t="shared" si="36"/>
        <v>0</v>
      </c>
      <c r="C169" s="5">
        <f t="shared" si="37"/>
        <v>0</v>
      </c>
      <c r="D169" s="5">
        <f t="shared" si="38"/>
        <v>0</v>
      </c>
      <c r="E169" s="5">
        <f t="shared" si="39"/>
        <v>0</v>
      </c>
      <c r="F169" s="5">
        <f t="shared" si="40"/>
        <v>0</v>
      </c>
      <c r="G169" s="6">
        <f t="shared" si="41"/>
        <v>0</v>
      </c>
    </row>
    <row r="170" spans="1:7" ht="12">
      <c r="A170" s="11"/>
      <c r="B170" s="4">
        <f t="shared" si="36"/>
        <v>0</v>
      </c>
      <c r="C170" s="5">
        <f t="shared" si="37"/>
        <v>0</v>
      </c>
      <c r="D170" s="5">
        <f t="shared" si="38"/>
        <v>0</v>
      </c>
      <c r="E170" s="5">
        <f t="shared" si="39"/>
        <v>0</v>
      </c>
      <c r="F170" s="5">
        <f t="shared" si="40"/>
        <v>0</v>
      </c>
      <c r="G170" s="6">
        <f t="shared" si="41"/>
        <v>0</v>
      </c>
    </row>
    <row r="171" spans="1:7" ht="12">
      <c r="A171" s="11"/>
      <c r="B171" s="4">
        <f t="shared" si="36"/>
        <v>0</v>
      </c>
      <c r="C171" s="5">
        <f t="shared" si="37"/>
        <v>0</v>
      </c>
      <c r="D171" s="5">
        <f t="shared" si="38"/>
        <v>0</v>
      </c>
      <c r="E171" s="5">
        <f t="shared" si="39"/>
        <v>0</v>
      </c>
      <c r="F171" s="5">
        <f t="shared" si="40"/>
        <v>0</v>
      </c>
      <c r="G171" s="6">
        <f t="shared" si="41"/>
        <v>0</v>
      </c>
    </row>
    <row r="172" spans="1:7" ht="12">
      <c r="A172" s="11"/>
      <c r="B172" s="4">
        <f t="shared" si="36"/>
        <v>0</v>
      </c>
      <c r="C172" s="5">
        <f t="shared" si="37"/>
        <v>0</v>
      </c>
      <c r="D172" s="5">
        <f t="shared" si="38"/>
        <v>0</v>
      </c>
      <c r="E172" s="5">
        <f t="shared" si="39"/>
        <v>0</v>
      </c>
      <c r="F172" s="5">
        <f t="shared" si="40"/>
        <v>0</v>
      </c>
      <c r="G172" s="6">
        <f t="shared" si="41"/>
        <v>0</v>
      </c>
    </row>
    <row r="173" spans="1:7" ht="12">
      <c r="A173" s="11"/>
      <c r="B173" s="4">
        <f t="shared" si="36"/>
        <v>0</v>
      </c>
      <c r="C173" s="5">
        <f t="shared" si="37"/>
        <v>0</v>
      </c>
      <c r="D173" s="5">
        <f t="shared" si="38"/>
        <v>0</v>
      </c>
      <c r="E173" s="5">
        <f t="shared" si="39"/>
        <v>0</v>
      </c>
      <c r="F173" s="5">
        <f t="shared" si="40"/>
        <v>0</v>
      </c>
      <c r="G173" s="6">
        <f t="shared" si="41"/>
        <v>0</v>
      </c>
    </row>
    <row r="174" spans="1:7" ht="12">
      <c r="A174" s="11"/>
      <c r="B174" s="4">
        <f t="shared" si="36"/>
        <v>0</v>
      </c>
      <c r="C174" s="5">
        <f t="shared" si="37"/>
        <v>0</v>
      </c>
      <c r="D174" s="5">
        <f t="shared" si="38"/>
        <v>0</v>
      </c>
      <c r="E174" s="5">
        <f t="shared" si="39"/>
        <v>0</v>
      </c>
      <c r="F174" s="5">
        <f t="shared" si="40"/>
        <v>0</v>
      </c>
      <c r="G174" s="6">
        <f t="shared" si="41"/>
        <v>0</v>
      </c>
    </row>
    <row r="175" spans="1:7" ht="12">
      <c r="A175" s="11"/>
      <c r="B175" s="4">
        <f t="shared" si="36"/>
        <v>0</v>
      </c>
      <c r="C175" s="5">
        <f t="shared" si="37"/>
        <v>0</v>
      </c>
      <c r="D175" s="5">
        <f t="shared" si="38"/>
        <v>0</v>
      </c>
      <c r="E175" s="5">
        <f t="shared" si="39"/>
        <v>0</v>
      </c>
      <c r="F175" s="5">
        <f t="shared" si="40"/>
        <v>0</v>
      </c>
      <c r="G175" s="6">
        <f t="shared" si="41"/>
        <v>0</v>
      </c>
    </row>
    <row r="176" spans="1:9" ht="12.75" thickBot="1">
      <c r="A176" s="12"/>
      <c r="B176" s="7">
        <f t="shared" si="36"/>
        <v>0</v>
      </c>
      <c r="C176" s="8">
        <f t="shared" si="37"/>
        <v>0</v>
      </c>
      <c r="D176" s="8">
        <f t="shared" si="38"/>
        <v>0</v>
      </c>
      <c r="E176" s="8">
        <f t="shared" si="39"/>
        <v>0</v>
      </c>
      <c r="F176" s="8">
        <f t="shared" si="40"/>
        <v>0</v>
      </c>
      <c r="G176" s="9">
        <f t="shared" si="41"/>
        <v>0</v>
      </c>
      <c r="H176" t="s">
        <v>8</v>
      </c>
      <c r="I176" t="s">
        <v>9</v>
      </c>
    </row>
    <row r="177" spans="1:9" ht="12">
      <c r="A177" t="s">
        <v>10</v>
      </c>
      <c r="B177">
        <f>SUM(B159:B176)/1000/0.045</f>
        <v>0</v>
      </c>
      <c r="C177">
        <f>SUM(C159:C176)/1000/0.045</f>
        <v>0</v>
      </c>
      <c r="D177">
        <f>SUM(D159:D176)/1000/0.045</f>
        <v>0</v>
      </c>
      <c r="H177">
        <f>SUM(B177:D177)</f>
        <v>0</v>
      </c>
      <c r="I177">
        <f>SUM(E178:G178)</f>
        <v>0</v>
      </c>
    </row>
    <row r="178" spans="1:7" ht="12">
      <c r="A178" t="s">
        <v>11</v>
      </c>
      <c r="E178">
        <f>SUM(E159:E176)/0.045</f>
        <v>0</v>
      </c>
      <c r="F178">
        <f>SUM(F159:F176)/0.045</f>
        <v>0</v>
      </c>
      <c r="G178">
        <f>SUM(G159:G176)/0.045</f>
        <v>0</v>
      </c>
    </row>
    <row r="182" ht="12.75" thickBot="1">
      <c r="A182" t="s">
        <v>18</v>
      </c>
    </row>
    <row r="183" spans="1:7" ht="12">
      <c r="A183" s="10" t="s">
        <v>1</v>
      </c>
      <c r="B183" s="1" t="s">
        <v>2</v>
      </c>
      <c r="C183" s="2" t="s">
        <v>3</v>
      </c>
      <c r="D183" s="2" t="s">
        <v>4</v>
      </c>
      <c r="E183" s="2" t="s">
        <v>5</v>
      </c>
      <c r="F183" s="2" t="s">
        <v>6</v>
      </c>
      <c r="G183" s="3" t="s">
        <v>7</v>
      </c>
    </row>
    <row r="184" spans="1:7" ht="12">
      <c r="A184" s="11">
        <v>54.5</v>
      </c>
      <c r="B184" s="4">
        <f>0.1698*POWER(A184,2.227)</f>
        <v>1249.9501600137198</v>
      </c>
      <c r="C184" s="5">
        <f>0.0357*POWER(A184,2.488)</f>
        <v>746.144107810235</v>
      </c>
      <c r="D184" s="5">
        <f>0.0123*POWER(A184,2.042)</f>
        <v>43.21422900806854</v>
      </c>
      <c r="E184" s="5">
        <f>B184*0.0009</f>
        <v>1.1249551440123478</v>
      </c>
      <c r="F184" s="5">
        <f>C184*0.0042</f>
        <v>3.1338052528029867</v>
      </c>
      <c r="G184" s="6">
        <f>D184*0.0123</f>
        <v>0.5315350167992431</v>
      </c>
    </row>
    <row r="185" spans="1:7" ht="12">
      <c r="A185" s="11">
        <v>78.5</v>
      </c>
      <c r="B185" s="4">
        <f aca="true" t="shared" si="42" ref="B185:B201">0.1698*POWER(A185,2.227)</f>
        <v>2817.165825958539</v>
      </c>
      <c r="C185" s="5">
        <f aca="true" t="shared" si="43" ref="C185:C201">0.0357*POWER(A185,2.488)</f>
        <v>1849.711182425487</v>
      </c>
      <c r="D185" s="5">
        <f aca="true" t="shared" si="44" ref="D185:D201">0.0123*POWER(A185,2.042)</f>
        <v>91.03930853889996</v>
      </c>
      <c r="E185" s="5">
        <f aca="true" t="shared" si="45" ref="E185:E201">B185*0.0009</f>
        <v>2.535449243362685</v>
      </c>
      <c r="F185" s="5">
        <f aca="true" t="shared" si="46" ref="F185:F201">C185*0.0042</f>
        <v>7.7687869661870455</v>
      </c>
      <c r="G185" s="6">
        <f aca="true" t="shared" si="47" ref="G185:G201">D185*0.0123</f>
        <v>1.1197834950284695</v>
      </c>
    </row>
    <row r="186" spans="1:7" ht="12">
      <c r="A186" s="11"/>
      <c r="B186" s="4">
        <f t="shared" si="42"/>
        <v>0</v>
      </c>
      <c r="C186" s="5">
        <f t="shared" si="43"/>
        <v>0</v>
      </c>
      <c r="D186" s="5">
        <f t="shared" si="44"/>
        <v>0</v>
      </c>
      <c r="E186" s="5">
        <f t="shared" si="45"/>
        <v>0</v>
      </c>
      <c r="F186" s="5">
        <f t="shared" si="46"/>
        <v>0</v>
      </c>
      <c r="G186" s="6">
        <f t="shared" si="47"/>
        <v>0</v>
      </c>
    </row>
    <row r="187" spans="1:7" ht="12">
      <c r="A187" s="11"/>
      <c r="B187" s="4">
        <f t="shared" si="42"/>
        <v>0</v>
      </c>
      <c r="C187" s="5">
        <f t="shared" si="43"/>
        <v>0</v>
      </c>
      <c r="D187" s="5">
        <f t="shared" si="44"/>
        <v>0</v>
      </c>
      <c r="E187" s="5">
        <f t="shared" si="45"/>
        <v>0</v>
      </c>
      <c r="F187" s="5">
        <f t="shared" si="46"/>
        <v>0</v>
      </c>
      <c r="G187" s="6">
        <f t="shared" si="47"/>
        <v>0</v>
      </c>
    </row>
    <row r="188" spans="1:7" ht="12">
      <c r="A188" s="11"/>
      <c r="B188" s="4">
        <f t="shared" si="42"/>
        <v>0</v>
      </c>
      <c r="C188" s="5">
        <f t="shared" si="43"/>
        <v>0</v>
      </c>
      <c r="D188" s="5">
        <f t="shared" si="44"/>
        <v>0</v>
      </c>
      <c r="E188" s="5">
        <f t="shared" si="45"/>
        <v>0</v>
      </c>
      <c r="F188" s="5">
        <f t="shared" si="46"/>
        <v>0</v>
      </c>
      <c r="G188" s="6">
        <f t="shared" si="47"/>
        <v>0</v>
      </c>
    </row>
    <row r="189" spans="1:7" ht="12">
      <c r="A189" s="11"/>
      <c r="B189" s="4">
        <f t="shared" si="42"/>
        <v>0</v>
      </c>
      <c r="C189" s="5">
        <f t="shared" si="43"/>
        <v>0</v>
      </c>
      <c r="D189" s="5">
        <f t="shared" si="44"/>
        <v>0</v>
      </c>
      <c r="E189" s="5">
        <f t="shared" si="45"/>
        <v>0</v>
      </c>
      <c r="F189" s="5">
        <f t="shared" si="46"/>
        <v>0</v>
      </c>
      <c r="G189" s="6">
        <f t="shared" si="47"/>
        <v>0</v>
      </c>
    </row>
    <row r="190" spans="1:7" ht="12">
      <c r="A190" s="11"/>
      <c r="B190" s="4">
        <f t="shared" si="42"/>
        <v>0</v>
      </c>
      <c r="C190" s="5">
        <f t="shared" si="43"/>
        <v>0</v>
      </c>
      <c r="D190" s="5">
        <f t="shared" si="44"/>
        <v>0</v>
      </c>
      <c r="E190" s="5">
        <f t="shared" si="45"/>
        <v>0</v>
      </c>
      <c r="F190" s="5">
        <f t="shared" si="46"/>
        <v>0</v>
      </c>
      <c r="G190" s="6">
        <f t="shared" si="47"/>
        <v>0</v>
      </c>
    </row>
    <row r="191" spans="1:7" ht="12">
      <c r="A191" s="11"/>
      <c r="B191" s="4">
        <f t="shared" si="42"/>
        <v>0</v>
      </c>
      <c r="C191" s="5">
        <f t="shared" si="43"/>
        <v>0</v>
      </c>
      <c r="D191" s="5">
        <f t="shared" si="44"/>
        <v>0</v>
      </c>
      <c r="E191" s="5">
        <f t="shared" si="45"/>
        <v>0</v>
      </c>
      <c r="F191" s="5">
        <f t="shared" si="46"/>
        <v>0</v>
      </c>
      <c r="G191" s="6">
        <f t="shared" si="47"/>
        <v>0</v>
      </c>
    </row>
    <row r="192" spans="1:7" ht="12">
      <c r="A192" s="11"/>
      <c r="B192" s="4">
        <f t="shared" si="42"/>
        <v>0</v>
      </c>
      <c r="C192" s="5">
        <f t="shared" si="43"/>
        <v>0</v>
      </c>
      <c r="D192" s="5">
        <f t="shared" si="44"/>
        <v>0</v>
      </c>
      <c r="E192" s="5">
        <f t="shared" si="45"/>
        <v>0</v>
      </c>
      <c r="F192" s="5">
        <f t="shared" si="46"/>
        <v>0</v>
      </c>
      <c r="G192" s="6">
        <f t="shared" si="47"/>
        <v>0</v>
      </c>
    </row>
    <row r="193" spans="1:7" ht="12">
      <c r="A193" s="11"/>
      <c r="B193" s="4">
        <f t="shared" si="42"/>
        <v>0</v>
      </c>
      <c r="C193" s="5">
        <f t="shared" si="43"/>
        <v>0</v>
      </c>
      <c r="D193" s="5">
        <f t="shared" si="44"/>
        <v>0</v>
      </c>
      <c r="E193" s="5">
        <f t="shared" si="45"/>
        <v>0</v>
      </c>
      <c r="F193" s="5">
        <f t="shared" si="46"/>
        <v>0</v>
      </c>
      <c r="G193" s="6">
        <f t="shared" si="47"/>
        <v>0</v>
      </c>
    </row>
    <row r="194" spans="1:7" ht="12">
      <c r="A194" s="11"/>
      <c r="B194" s="4">
        <f t="shared" si="42"/>
        <v>0</v>
      </c>
      <c r="C194" s="5">
        <f t="shared" si="43"/>
        <v>0</v>
      </c>
      <c r="D194" s="5">
        <f t="shared" si="44"/>
        <v>0</v>
      </c>
      <c r="E194" s="5">
        <f t="shared" si="45"/>
        <v>0</v>
      </c>
      <c r="F194" s="5">
        <f t="shared" si="46"/>
        <v>0</v>
      </c>
      <c r="G194" s="6">
        <f t="shared" si="47"/>
        <v>0</v>
      </c>
    </row>
    <row r="195" spans="1:7" ht="12">
      <c r="A195" s="11"/>
      <c r="B195" s="4">
        <f t="shared" si="42"/>
        <v>0</v>
      </c>
      <c r="C195" s="5">
        <f t="shared" si="43"/>
        <v>0</v>
      </c>
      <c r="D195" s="5">
        <f t="shared" si="44"/>
        <v>0</v>
      </c>
      <c r="E195" s="5">
        <f t="shared" si="45"/>
        <v>0</v>
      </c>
      <c r="F195" s="5">
        <f t="shared" si="46"/>
        <v>0</v>
      </c>
      <c r="G195" s="6">
        <f t="shared" si="47"/>
        <v>0</v>
      </c>
    </row>
    <row r="196" spans="1:7" ht="12">
      <c r="A196" s="11"/>
      <c r="B196" s="4">
        <f t="shared" si="42"/>
        <v>0</v>
      </c>
      <c r="C196" s="5">
        <f t="shared" si="43"/>
        <v>0</v>
      </c>
      <c r="D196" s="5">
        <f t="shared" si="44"/>
        <v>0</v>
      </c>
      <c r="E196" s="5">
        <f t="shared" si="45"/>
        <v>0</v>
      </c>
      <c r="F196" s="5">
        <f t="shared" si="46"/>
        <v>0</v>
      </c>
      <c r="G196" s="6">
        <f t="shared" si="47"/>
        <v>0</v>
      </c>
    </row>
    <row r="197" spans="1:7" ht="12">
      <c r="A197" s="11"/>
      <c r="B197" s="4">
        <f t="shared" si="42"/>
        <v>0</v>
      </c>
      <c r="C197" s="5">
        <f t="shared" si="43"/>
        <v>0</v>
      </c>
      <c r="D197" s="5">
        <f t="shared" si="44"/>
        <v>0</v>
      </c>
      <c r="E197" s="5">
        <f t="shared" si="45"/>
        <v>0</v>
      </c>
      <c r="F197" s="5">
        <f t="shared" si="46"/>
        <v>0</v>
      </c>
      <c r="G197" s="6">
        <f t="shared" si="47"/>
        <v>0</v>
      </c>
    </row>
    <row r="198" spans="1:7" ht="12">
      <c r="A198" s="11"/>
      <c r="B198" s="4">
        <f t="shared" si="42"/>
        <v>0</v>
      </c>
      <c r="C198" s="5">
        <f t="shared" si="43"/>
        <v>0</v>
      </c>
      <c r="D198" s="5">
        <f t="shared" si="44"/>
        <v>0</v>
      </c>
      <c r="E198" s="5">
        <f t="shared" si="45"/>
        <v>0</v>
      </c>
      <c r="F198" s="5">
        <f t="shared" si="46"/>
        <v>0</v>
      </c>
      <c r="G198" s="6">
        <f t="shared" si="47"/>
        <v>0</v>
      </c>
    </row>
    <row r="199" spans="1:7" ht="12">
      <c r="A199" s="11"/>
      <c r="B199" s="4">
        <f t="shared" si="42"/>
        <v>0</v>
      </c>
      <c r="C199" s="5">
        <f t="shared" si="43"/>
        <v>0</v>
      </c>
      <c r="D199" s="5">
        <f t="shared" si="44"/>
        <v>0</v>
      </c>
      <c r="E199" s="5">
        <f t="shared" si="45"/>
        <v>0</v>
      </c>
      <c r="F199" s="5">
        <f t="shared" si="46"/>
        <v>0</v>
      </c>
      <c r="G199" s="6">
        <f t="shared" si="47"/>
        <v>0</v>
      </c>
    </row>
    <row r="200" spans="1:7" ht="12">
      <c r="A200" s="11"/>
      <c r="B200" s="4">
        <f t="shared" si="42"/>
        <v>0</v>
      </c>
      <c r="C200" s="5">
        <f t="shared" si="43"/>
        <v>0</v>
      </c>
      <c r="D200" s="5">
        <f t="shared" si="44"/>
        <v>0</v>
      </c>
      <c r="E200" s="5">
        <f t="shared" si="45"/>
        <v>0</v>
      </c>
      <c r="F200" s="5">
        <f t="shared" si="46"/>
        <v>0</v>
      </c>
      <c r="G200" s="6">
        <f t="shared" si="47"/>
        <v>0</v>
      </c>
    </row>
    <row r="201" spans="1:9" ht="12.75" thickBot="1">
      <c r="A201" s="12"/>
      <c r="B201" s="7">
        <f t="shared" si="42"/>
        <v>0</v>
      </c>
      <c r="C201" s="8">
        <f t="shared" si="43"/>
        <v>0</v>
      </c>
      <c r="D201" s="8">
        <f t="shared" si="44"/>
        <v>0</v>
      </c>
      <c r="E201" s="8">
        <f t="shared" si="45"/>
        <v>0</v>
      </c>
      <c r="F201" s="8">
        <f t="shared" si="46"/>
        <v>0</v>
      </c>
      <c r="G201" s="9">
        <f t="shared" si="47"/>
        <v>0</v>
      </c>
      <c r="H201" t="s">
        <v>8</v>
      </c>
      <c r="I201" t="s">
        <v>9</v>
      </c>
    </row>
    <row r="202" spans="1:9" ht="12">
      <c r="A202" t="s">
        <v>10</v>
      </c>
      <c r="B202">
        <f>SUM(B184:B201)/1000/0.045</f>
        <v>90.38035524382798</v>
      </c>
      <c r="C202">
        <f>SUM(C184:C201)/1000/0.045</f>
        <v>57.685673116349385</v>
      </c>
      <c r="D202">
        <f>SUM(D184:D201)/1000/0.045</f>
        <v>2.983411945488189</v>
      </c>
      <c r="H202">
        <f>SUM(B202:D202)</f>
        <v>151.04944030566557</v>
      </c>
      <c r="I202">
        <f>SUM(E203:G203)</f>
        <v>360.3181137376173</v>
      </c>
    </row>
    <row r="203" spans="1:7" ht="12">
      <c r="A203" t="s">
        <v>11</v>
      </c>
      <c r="E203">
        <f>SUM(E184:E201)/0.045</f>
        <v>81.34231971944517</v>
      </c>
      <c r="F203">
        <f>SUM(F184:F201)/0.045</f>
        <v>242.2798270886674</v>
      </c>
      <c r="G203">
        <f>SUM(G184:G201)/0.045</f>
        <v>36.69596692950472</v>
      </c>
    </row>
    <row r="207" ht="12.75" thickBot="1">
      <c r="A207" t="s">
        <v>19</v>
      </c>
    </row>
    <row r="208" spans="1:7" ht="12">
      <c r="A208" s="10" t="s">
        <v>1</v>
      </c>
      <c r="B208" s="1" t="s">
        <v>2</v>
      </c>
      <c r="C208" s="2" t="s">
        <v>3</v>
      </c>
      <c r="D208" s="2" t="s">
        <v>4</v>
      </c>
      <c r="E208" s="2" t="s">
        <v>5</v>
      </c>
      <c r="F208" s="2" t="s">
        <v>6</v>
      </c>
      <c r="G208" s="3" t="s">
        <v>7</v>
      </c>
    </row>
    <row r="209" spans="1:7" ht="12">
      <c r="A209" s="11">
        <v>61</v>
      </c>
      <c r="B209" s="4">
        <f aca="true" t="shared" si="48" ref="B209:B226">0.1382*POWER(A209,2.184)</f>
        <v>1095.6413205849128</v>
      </c>
      <c r="C209" s="5">
        <f aca="true" t="shared" si="49" ref="C209:C226">0.0274*POWER(A209,2.337)</f>
        <v>407.4425556381617</v>
      </c>
      <c r="D209" s="5">
        <f aca="true" t="shared" si="50" ref="D209:D226">0.0099*POWER(A209,1.999)</f>
        <v>36.686774880656124</v>
      </c>
      <c r="E209" s="5">
        <f>B209*0.0008</f>
        <v>0.8765130564679303</v>
      </c>
      <c r="F209" s="5">
        <f>C209*0.0039</f>
        <v>1.5890259669888305</v>
      </c>
      <c r="G209" s="6">
        <f>D209*0.0119</f>
        <v>0.43657262107980793</v>
      </c>
    </row>
    <row r="210" spans="1:7" ht="12">
      <c r="A210" s="11"/>
      <c r="B210" s="4">
        <f t="shared" si="48"/>
        <v>0</v>
      </c>
      <c r="C210" s="5">
        <f t="shared" si="49"/>
        <v>0</v>
      </c>
      <c r="D210" s="5">
        <f t="shared" si="50"/>
        <v>0</v>
      </c>
      <c r="E210" s="5">
        <f aca="true" t="shared" si="51" ref="E210:E226">B210*0.0008</f>
        <v>0</v>
      </c>
      <c r="F210" s="5">
        <f aca="true" t="shared" si="52" ref="F210:F226">C210*0.0039</f>
        <v>0</v>
      </c>
      <c r="G210" s="6">
        <f aca="true" t="shared" si="53" ref="G210:G226">D210*0.0119</f>
        <v>0</v>
      </c>
    </row>
    <row r="211" spans="1:7" ht="12">
      <c r="A211" s="11"/>
      <c r="B211" s="4">
        <f t="shared" si="48"/>
        <v>0</v>
      </c>
      <c r="C211" s="5">
        <f t="shared" si="49"/>
        <v>0</v>
      </c>
      <c r="D211" s="5">
        <f t="shared" si="50"/>
        <v>0</v>
      </c>
      <c r="E211" s="5">
        <f t="shared" si="51"/>
        <v>0</v>
      </c>
      <c r="F211" s="5">
        <f t="shared" si="52"/>
        <v>0</v>
      </c>
      <c r="G211" s="6">
        <f t="shared" si="53"/>
        <v>0</v>
      </c>
    </row>
    <row r="212" spans="1:7" ht="12">
      <c r="A212" s="11"/>
      <c r="B212" s="4">
        <f t="shared" si="48"/>
        <v>0</v>
      </c>
      <c r="C212" s="5">
        <f t="shared" si="49"/>
        <v>0</v>
      </c>
      <c r="D212" s="5">
        <f t="shared" si="50"/>
        <v>0</v>
      </c>
      <c r="E212" s="5">
        <f t="shared" si="51"/>
        <v>0</v>
      </c>
      <c r="F212" s="5">
        <f t="shared" si="52"/>
        <v>0</v>
      </c>
      <c r="G212" s="6">
        <f t="shared" si="53"/>
        <v>0</v>
      </c>
    </row>
    <row r="213" spans="1:7" ht="12">
      <c r="A213" s="11"/>
      <c r="B213" s="4">
        <f t="shared" si="48"/>
        <v>0</v>
      </c>
      <c r="C213" s="5">
        <f t="shared" si="49"/>
        <v>0</v>
      </c>
      <c r="D213" s="5">
        <f t="shared" si="50"/>
        <v>0</v>
      </c>
      <c r="E213" s="5">
        <f t="shared" si="51"/>
        <v>0</v>
      </c>
      <c r="F213" s="5">
        <f t="shared" si="52"/>
        <v>0</v>
      </c>
      <c r="G213" s="6">
        <f t="shared" si="53"/>
        <v>0</v>
      </c>
    </row>
    <row r="214" spans="1:7" ht="12">
      <c r="A214" s="11"/>
      <c r="B214" s="4">
        <f t="shared" si="48"/>
        <v>0</v>
      </c>
      <c r="C214" s="5">
        <f t="shared" si="49"/>
        <v>0</v>
      </c>
      <c r="D214" s="5">
        <f t="shared" si="50"/>
        <v>0</v>
      </c>
      <c r="E214" s="5">
        <f t="shared" si="51"/>
        <v>0</v>
      </c>
      <c r="F214" s="5">
        <f t="shared" si="52"/>
        <v>0</v>
      </c>
      <c r="G214" s="6">
        <f t="shared" si="53"/>
        <v>0</v>
      </c>
    </row>
    <row r="215" spans="1:7" ht="12">
      <c r="A215" s="11"/>
      <c r="B215" s="4">
        <f t="shared" si="48"/>
        <v>0</v>
      </c>
      <c r="C215" s="5">
        <f t="shared" si="49"/>
        <v>0</v>
      </c>
      <c r="D215" s="5">
        <f t="shared" si="50"/>
        <v>0</v>
      </c>
      <c r="E215" s="5">
        <f t="shared" si="51"/>
        <v>0</v>
      </c>
      <c r="F215" s="5">
        <f t="shared" si="52"/>
        <v>0</v>
      </c>
      <c r="G215" s="6">
        <f t="shared" si="53"/>
        <v>0</v>
      </c>
    </row>
    <row r="216" spans="1:7" ht="12">
      <c r="A216" s="11"/>
      <c r="B216" s="4">
        <f t="shared" si="48"/>
        <v>0</v>
      </c>
      <c r="C216" s="5">
        <f t="shared" si="49"/>
        <v>0</v>
      </c>
      <c r="D216" s="5">
        <f t="shared" si="50"/>
        <v>0</v>
      </c>
      <c r="E216" s="5">
        <f t="shared" si="51"/>
        <v>0</v>
      </c>
      <c r="F216" s="5">
        <f t="shared" si="52"/>
        <v>0</v>
      </c>
      <c r="G216" s="6">
        <f t="shared" si="53"/>
        <v>0</v>
      </c>
    </row>
    <row r="217" spans="1:7" ht="12">
      <c r="A217" s="11"/>
      <c r="B217" s="4">
        <f t="shared" si="48"/>
        <v>0</v>
      </c>
      <c r="C217" s="5">
        <f t="shared" si="49"/>
        <v>0</v>
      </c>
      <c r="D217" s="5">
        <f t="shared" si="50"/>
        <v>0</v>
      </c>
      <c r="E217" s="5">
        <f t="shared" si="51"/>
        <v>0</v>
      </c>
      <c r="F217" s="5">
        <f t="shared" si="52"/>
        <v>0</v>
      </c>
      <c r="G217" s="6">
        <f t="shared" si="53"/>
        <v>0</v>
      </c>
    </row>
    <row r="218" spans="1:7" ht="12">
      <c r="A218" s="11"/>
      <c r="B218" s="4">
        <f t="shared" si="48"/>
        <v>0</v>
      </c>
      <c r="C218" s="5">
        <f t="shared" si="49"/>
        <v>0</v>
      </c>
      <c r="D218" s="5">
        <f t="shared" si="50"/>
        <v>0</v>
      </c>
      <c r="E218" s="5">
        <f t="shared" si="51"/>
        <v>0</v>
      </c>
      <c r="F218" s="5">
        <f t="shared" si="52"/>
        <v>0</v>
      </c>
      <c r="G218" s="6">
        <f t="shared" si="53"/>
        <v>0</v>
      </c>
    </row>
    <row r="219" spans="1:7" ht="12">
      <c r="A219" s="11"/>
      <c r="B219" s="4">
        <f t="shared" si="48"/>
        <v>0</v>
      </c>
      <c r="C219" s="5">
        <f t="shared" si="49"/>
        <v>0</v>
      </c>
      <c r="D219" s="5">
        <f t="shared" si="50"/>
        <v>0</v>
      </c>
      <c r="E219" s="5">
        <f t="shared" si="51"/>
        <v>0</v>
      </c>
      <c r="F219" s="5">
        <f t="shared" si="52"/>
        <v>0</v>
      </c>
      <c r="G219" s="6">
        <f t="shared" si="53"/>
        <v>0</v>
      </c>
    </row>
    <row r="220" spans="1:7" ht="12">
      <c r="A220" s="11"/>
      <c r="B220" s="4">
        <f t="shared" si="48"/>
        <v>0</v>
      </c>
      <c r="C220" s="5">
        <f t="shared" si="49"/>
        <v>0</v>
      </c>
      <c r="D220" s="5">
        <f t="shared" si="50"/>
        <v>0</v>
      </c>
      <c r="E220" s="5">
        <f t="shared" si="51"/>
        <v>0</v>
      </c>
      <c r="F220" s="5">
        <f t="shared" si="52"/>
        <v>0</v>
      </c>
      <c r="G220" s="6">
        <f t="shared" si="53"/>
        <v>0</v>
      </c>
    </row>
    <row r="221" spans="1:7" ht="12">
      <c r="A221" s="11"/>
      <c r="B221" s="4">
        <f t="shared" si="48"/>
        <v>0</v>
      </c>
      <c r="C221" s="5">
        <f t="shared" si="49"/>
        <v>0</v>
      </c>
      <c r="D221" s="5">
        <f t="shared" si="50"/>
        <v>0</v>
      </c>
      <c r="E221" s="5">
        <f t="shared" si="51"/>
        <v>0</v>
      </c>
      <c r="F221" s="5">
        <f t="shared" si="52"/>
        <v>0</v>
      </c>
      <c r="G221" s="6">
        <f t="shared" si="53"/>
        <v>0</v>
      </c>
    </row>
    <row r="222" spans="1:7" ht="12">
      <c r="A222" s="11"/>
      <c r="B222" s="4">
        <f t="shared" si="48"/>
        <v>0</v>
      </c>
      <c r="C222" s="5">
        <f t="shared" si="49"/>
        <v>0</v>
      </c>
      <c r="D222" s="5">
        <f t="shared" si="50"/>
        <v>0</v>
      </c>
      <c r="E222" s="5">
        <f t="shared" si="51"/>
        <v>0</v>
      </c>
      <c r="F222" s="5">
        <f t="shared" si="52"/>
        <v>0</v>
      </c>
      <c r="G222" s="6">
        <f t="shared" si="53"/>
        <v>0</v>
      </c>
    </row>
    <row r="223" spans="1:7" ht="12">
      <c r="A223" s="11"/>
      <c r="B223" s="4">
        <f t="shared" si="48"/>
        <v>0</v>
      </c>
      <c r="C223" s="5">
        <f t="shared" si="49"/>
        <v>0</v>
      </c>
      <c r="D223" s="5">
        <f t="shared" si="50"/>
        <v>0</v>
      </c>
      <c r="E223" s="5">
        <f t="shared" si="51"/>
        <v>0</v>
      </c>
      <c r="F223" s="5">
        <f t="shared" si="52"/>
        <v>0</v>
      </c>
      <c r="G223" s="6">
        <f t="shared" si="53"/>
        <v>0</v>
      </c>
    </row>
    <row r="224" spans="1:7" ht="12">
      <c r="A224" s="11"/>
      <c r="B224" s="4">
        <f t="shared" si="48"/>
        <v>0</v>
      </c>
      <c r="C224" s="5">
        <f t="shared" si="49"/>
        <v>0</v>
      </c>
      <c r="D224" s="5">
        <f t="shared" si="50"/>
        <v>0</v>
      </c>
      <c r="E224" s="5">
        <f t="shared" si="51"/>
        <v>0</v>
      </c>
      <c r="F224" s="5">
        <f t="shared" si="52"/>
        <v>0</v>
      </c>
      <c r="G224" s="6">
        <f t="shared" si="53"/>
        <v>0</v>
      </c>
    </row>
    <row r="225" spans="1:7" ht="12">
      <c r="A225" s="11"/>
      <c r="B225" s="4">
        <f t="shared" si="48"/>
        <v>0</v>
      </c>
      <c r="C225" s="5">
        <f t="shared" si="49"/>
        <v>0</v>
      </c>
      <c r="D225" s="5">
        <f t="shared" si="50"/>
        <v>0</v>
      </c>
      <c r="E225" s="5">
        <f t="shared" si="51"/>
        <v>0</v>
      </c>
      <c r="F225" s="5">
        <f t="shared" si="52"/>
        <v>0</v>
      </c>
      <c r="G225" s="6">
        <f t="shared" si="53"/>
        <v>0</v>
      </c>
    </row>
    <row r="226" spans="1:9" ht="12.75" thickBot="1">
      <c r="A226" s="12"/>
      <c r="B226" s="7">
        <f t="shared" si="48"/>
        <v>0</v>
      </c>
      <c r="C226" s="8">
        <f t="shared" si="49"/>
        <v>0</v>
      </c>
      <c r="D226" s="8">
        <f t="shared" si="50"/>
        <v>0</v>
      </c>
      <c r="E226" s="8">
        <f t="shared" si="51"/>
        <v>0</v>
      </c>
      <c r="F226" s="8">
        <f t="shared" si="52"/>
        <v>0</v>
      </c>
      <c r="G226" s="9">
        <f t="shared" si="53"/>
        <v>0</v>
      </c>
      <c r="H226" t="s">
        <v>8</v>
      </c>
      <c r="I226" t="s">
        <v>9</v>
      </c>
    </row>
    <row r="227" spans="1:9" ht="12">
      <c r="A227" t="s">
        <v>10</v>
      </c>
      <c r="B227">
        <f>SUM(B209:B226)/1000/0.045</f>
        <v>24.347584901886954</v>
      </c>
      <c r="C227">
        <f>SUM(C209:C226)/1000/0.045</f>
        <v>9.054279014181372</v>
      </c>
      <c r="D227">
        <f>SUM(D209:D226)/1000/0.045</f>
        <v>0.8152616640145806</v>
      </c>
      <c r="H227">
        <f>SUM(B227:D227)</f>
        <v>34.2171255800829</v>
      </c>
      <c r="I227">
        <f>SUM(E228:G228)</f>
        <v>64.49136987859042</v>
      </c>
    </row>
    <row r="228" spans="1:7" ht="12">
      <c r="A228" t="s">
        <v>11</v>
      </c>
      <c r="E228">
        <f>SUM(E209:E226)/0.045</f>
        <v>19.478067921509563</v>
      </c>
      <c r="F228">
        <f>SUM(F209:F226)/0.045</f>
        <v>35.311688155307344</v>
      </c>
      <c r="G228">
        <f>SUM(G209:G226)/0.045</f>
        <v>9.70161380177351</v>
      </c>
    </row>
    <row r="232" ht="12.75" thickBot="1">
      <c r="A232" t="s">
        <v>20</v>
      </c>
    </row>
    <row r="233" spans="1:7" ht="12">
      <c r="A233" s="10" t="s">
        <v>1</v>
      </c>
      <c r="B233" s="1" t="s">
        <v>2</v>
      </c>
      <c r="C233" s="2" t="s">
        <v>3</v>
      </c>
      <c r="D233" s="2" t="s">
        <v>4</v>
      </c>
      <c r="E233" s="2" t="s">
        <v>5</v>
      </c>
      <c r="F233" s="2" t="s">
        <v>6</v>
      </c>
      <c r="G233" s="3" t="s">
        <v>7</v>
      </c>
    </row>
    <row r="234" spans="1:7" ht="12">
      <c r="A234" s="11"/>
      <c r="B234" s="4">
        <f aca="true" t="shared" si="54" ref="B234:B251">0.1311*POWER(A234,2.165)</f>
        <v>0</v>
      </c>
      <c r="C234" s="5">
        <f aca="true" t="shared" si="55" ref="C234:C251">0.0261*POWER(A234,2.329)</f>
        <v>0</v>
      </c>
      <c r="D234" s="5">
        <f aca="true" t="shared" si="56" ref="D234:D251">0.0101*POWER(A234,1.989)</f>
        <v>0</v>
      </c>
      <c r="E234" s="5">
        <f>B234*0.0008</f>
        <v>0</v>
      </c>
      <c r="F234" s="5">
        <f>C234*0.0039</f>
        <v>0</v>
      </c>
      <c r="G234" s="6">
        <f>D234*0.0119</f>
        <v>0</v>
      </c>
    </row>
    <row r="235" spans="1:7" ht="12">
      <c r="A235" s="11"/>
      <c r="B235" s="4">
        <f t="shared" si="54"/>
        <v>0</v>
      </c>
      <c r="C235" s="5">
        <f t="shared" si="55"/>
        <v>0</v>
      </c>
      <c r="D235" s="5">
        <f t="shared" si="56"/>
        <v>0</v>
      </c>
      <c r="E235" s="5">
        <f aca="true" t="shared" si="57" ref="E235:E251">B235*0.0008</f>
        <v>0</v>
      </c>
      <c r="F235" s="5">
        <f aca="true" t="shared" si="58" ref="F235:F251">C235*0.0039</f>
        <v>0</v>
      </c>
      <c r="G235" s="6">
        <f aca="true" t="shared" si="59" ref="G235:G251">D235*0.0119</f>
        <v>0</v>
      </c>
    </row>
    <row r="236" spans="1:7" ht="12">
      <c r="A236" s="11"/>
      <c r="B236" s="4">
        <f t="shared" si="54"/>
        <v>0</v>
      </c>
      <c r="C236" s="5">
        <f t="shared" si="55"/>
        <v>0</v>
      </c>
      <c r="D236" s="5">
        <f t="shared" si="56"/>
        <v>0</v>
      </c>
      <c r="E236" s="5">
        <f t="shared" si="57"/>
        <v>0</v>
      </c>
      <c r="F236" s="5">
        <f t="shared" si="58"/>
        <v>0</v>
      </c>
      <c r="G236" s="6">
        <f t="shared" si="59"/>
        <v>0</v>
      </c>
    </row>
    <row r="237" spans="1:7" ht="12">
      <c r="A237" s="11"/>
      <c r="B237" s="4">
        <f t="shared" si="54"/>
        <v>0</v>
      </c>
      <c r="C237" s="5">
        <f t="shared" si="55"/>
        <v>0</v>
      </c>
      <c r="D237" s="5">
        <f t="shared" si="56"/>
        <v>0</v>
      </c>
      <c r="E237" s="5">
        <f t="shared" si="57"/>
        <v>0</v>
      </c>
      <c r="F237" s="5">
        <f t="shared" si="58"/>
        <v>0</v>
      </c>
      <c r="G237" s="6">
        <f t="shared" si="59"/>
        <v>0</v>
      </c>
    </row>
    <row r="238" spans="1:7" ht="12">
      <c r="A238" s="11"/>
      <c r="B238" s="4">
        <f t="shared" si="54"/>
        <v>0</v>
      </c>
      <c r="C238" s="5">
        <f t="shared" si="55"/>
        <v>0</v>
      </c>
      <c r="D238" s="5">
        <f t="shared" si="56"/>
        <v>0</v>
      </c>
      <c r="E238" s="5">
        <f t="shared" si="57"/>
        <v>0</v>
      </c>
      <c r="F238" s="5">
        <f t="shared" si="58"/>
        <v>0</v>
      </c>
      <c r="G238" s="6">
        <f t="shared" si="59"/>
        <v>0</v>
      </c>
    </row>
    <row r="239" spans="1:7" ht="12">
      <c r="A239" s="11"/>
      <c r="B239" s="4">
        <f t="shared" si="54"/>
        <v>0</v>
      </c>
      <c r="C239" s="5">
        <f t="shared" si="55"/>
        <v>0</v>
      </c>
      <c r="D239" s="5">
        <f t="shared" si="56"/>
        <v>0</v>
      </c>
      <c r="E239" s="5">
        <f t="shared" si="57"/>
        <v>0</v>
      </c>
      <c r="F239" s="5">
        <f t="shared" si="58"/>
        <v>0</v>
      </c>
      <c r="G239" s="6">
        <f t="shared" si="59"/>
        <v>0</v>
      </c>
    </row>
    <row r="240" spans="1:7" ht="12">
      <c r="A240" s="11"/>
      <c r="B240" s="4">
        <f t="shared" si="54"/>
        <v>0</v>
      </c>
      <c r="C240" s="5">
        <f t="shared" si="55"/>
        <v>0</v>
      </c>
      <c r="D240" s="5">
        <f t="shared" si="56"/>
        <v>0</v>
      </c>
      <c r="E240" s="5">
        <f t="shared" si="57"/>
        <v>0</v>
      </c>
      <c r="F240" s="5">
        <f t="shared" si="58"/>
        <v>0</v>
      </c>
      <c r="G240" s="6">
        <f t="shared" si="59"/>
        <v>0</v>
      </c>
    </row>
    <row r="241" spans="1:7" ht="12">
      <c r="A241" s="11"/>
      <c r="B241" s="4">
        <f t="shared" si="54"/>
        <v>0</v>
      </c>
      <c r="C241" s="5">
        <f t="shared" si="55"/>
        <v>0</v>
      </c>
      <c r="D241" s="5">
        <f t="shared" si="56"/>
        <v>0</v>
      </c>
      <c r="E241" s="5">
        <f t="shared" si="57"/>
        <v>0</v>
      </c>
      <c r="F241" s="5">
        <f t="shared" si="58"/>
        <v>0</v>
      </c>
      <c r="G241" s="6">
        <f t="shared" si="59"/>
        <v>0</v>
      </c>
    </row>
    <row r="242" spans="1:7" ht="12">
      <c r="A242" s="11"/>
      <c r="B242" s="4">
        <f t="shared" si="54"/>
        <v>0</v>
      </c>
      <c r="C242" s="5">
        <f t="shared" si="55"/>
        <v>0</v>
      </c>
      <c r="D242" s="5">
        <f t="shared" si="56"/>
        <v>0</v>
      </c>
      <c r="E242" s="5">
        <f t="shared" si="57"/>
        <v>0</v>
      </c>
      <c r="F242" s="5">
        <f t="shared" si="58"/>
        <v>0</v>
      </c>
      <c r="G242" s="6">
        <f t="shared" si="59"/>
        <v>0</v>
      </c>
    </row>
    <row r="243" spans="1:7" ht="12">
      <c r="A243" s="11"/>
      <c r="B243" s="4">
        <f t="shared" si="54"/>
        <v>0</v>
      </c>
      <c r="C243" s="5">
        <f t="shared" si="55"/>
        <v>0</v>
      </c>
      <c r="D243" s="5">
        <f t="shared" si="56"/>
        <v>0</v>
      </c>
      <c r="E243" s="5">
        <f t="shared" si="57"/>
        <v>0</v>
      </c>
      <c r="F243" s="5">
        <f t="shared" si="58"/>
        <v>0</v>
      </c>
      <c r="G243" s="6">
        <f t="shared" si="59"/>
        <v>0</v>
      </c>
    </row>
    <row r="244" spans="1:7" ht="12">
      <c r="A244" s="11"/>
      <c r="B244" s="4">
        <f t="shared" si="54"/>
        <v>0</v>
      </c>
      <c r="C244" s="5">
        <f t="shared" si="55"/>
        <v>0</v>
      </c>
      <c r="D244" s="5">
        <f t="shared" si="56"/>
        <v>0</v>
      </c>
      <c r="E244" s="5">
        <f t="shared" si="57"/>
        <v>0</v>
      </c>
      <c r="F244" s="5">
        <f t="shared" si="58"/>
        <v>0</v>
      </c>
      <c r="G244" s="6">
        <f t="shared" si="59"/>
        <v>0</v>
      </c>
    </row>
    <row r="245" spans="1:7" ht="12">
      <c r="A245" s="11"/>
      <c r="B245" s="4">
        <f t="shared" si="54"/>
        <v>0</v>
      </c>
      <c r="C245" s="5">
        <f t="shared" si="55"/>
        <v>0</v>
      </c>
      <c r="D245" s="5">
        <f t="shared" si="56"/>
        <v>0</v>
      </c>
      <c r="E245" s="5">
        <f t="shared" si="57"/>
        <v>0</v>
      </c>
      <c r="F245" s="5">
        <f t="shared" si="58"/>
        <v>0</v>
      </c>
      <c r="G245" s="6">
        <f t="shared" si="59"/>
        <v>0</v>
      </c>
    </row>
    <row r="246" spans="1:7" ht="12">
      <c r="A246" s="11"/>
      <c r="B246" s="4">
        <f t="shared" si="54"/>
        <v>0</v>
      </c>
      <c r="C246" s="5">
        <f t="shared" si="55"/>
        <v>0</v>
      </c>
      <c r="D246" s="5">
        <f t="shared" si="56"/>
        <v>0</v>
      </c>
      <c r="E246" s="5">
        <f t="shared" si="57"/>
        <v>0</v>
      </c>
      <c r="F246" s="5">
        <f t="shared" si="58"/>
        <v>0</v>
      </c>
      <c r="G246" s="6">
        <f t="shared" si="59"/>
        <v>0</v>
      </c>
    </row>
    <row r="247" spans="1:7" ht="12">
      <c r="A247" s="11"/>
      <c r="B247" s="4">
        <f t="shared" si="54"/>
        <v>0</v>
      </c>
      <c r="C247" s="5">
        <f t="shared" si="55"/>
        <v>0</v>
      </c>
      <c r="D247" s="5">
        <f t="shared" si="56"/>
        <v>0</v>
      </c>
      <c r="E247" s="5">
        <f t="shared" si="57"/>
        <v>0</v>
      </c>
      <c r="F247" s="5">
        <f t="shared" si="58"/>
        <v>0</v>
      </c>
      <c r="G247" s="6">
        <f t="shared" si="59"/>
        <v>0</v>
      </c>
    </row>
    <row r="248" spans="1:7" ht="12">
      <c r="A248" s="11"/>
      <c r="B248" s="4">
        <f t="shared" si="54"/>
        <v>0</v>
      </c>
      <c r="C248" s="5">
        <f t="shared" si="55"/>
        <v>0</v>
      </c>
      <c r="D248" s="5">
        <f t="shared" si="56"/>
        <v>0</v>
      </c>
      <c r="E248" s="5">
        <f t="shared" si="57"/>
        <v>0</v>
      </c>
      <c r="F248" s="5">
        <f t="shared" si="58"/>
        <v>0</v>
      </c>
      <c r="G248" s="6">
        <f t="shared" si="59"/>
        <v>0</v>
      </c>
    </row>
    <row r="249" spans="1:7" ht="12">
      <c r="A249" s="11"/>
      <c r="B249" s="4">
        <f t="shared" si="54"/>
        <v>0</v>
      </c>
      <c r="C249" s="5">
        <f t="shared" si="55"/>
        <v>0</v>
      </c>
      <c r="D249" s="5">
        <f t="shared" si="56"/>
        <v>0</v>
      </c>
      <c r="E249" s="5">
        <f t="shared" si="57"/>
        <v>0</v>
      </c>
      <c r="F249" s="5">
        <f t="shared" si="58"/>
        <v>0</v>
      </c>
      <c r="G249" s="6">
        <f t="shared" si="59"/>
        <v>0</v>
      </c>
    </row>
    <row r="250" spans="1:7" ht="12">
      <c r="A250" s="11"/>
      <c r="B250" s="4">
        <f t="shared" si="54"/>
        <v>0</v>
      </c>
      <c r="C250" s="5">
        <f t="shared" si="55"/>
        <v>0</v>
      </c>
      <c r="D250" s="5">
        <f t="shared" si="56"/>
        <v>0</v>
      </c>
      <c r="E250" s="5">
        <f t="shared" si="57"/>
        <v>0</v>
      </c>
      <c r="F250" s="5">
        <f t="shared" si="58"/>
        <v>0</v>
      </c>
      <c r="G250" s="6">
        <f t="shared" si="59"/>
        <v>0</v>
      </c>
    </row>
    <row r="251" spans="1:9" ht="12.75" thickBot="1">
      <c r="A251" s="12"/>
      <c r="B251" s="7">
        <f t="shared" si="54"/>
        <v>0</v>
      </c>
      <c r="C251" s="8">
        <f t="shared" si="55"/>
        <v>0</v>
      </c>
      <c r="D251" s="8">
        <f t="shared" si="56"/>
        <v>0</v>
      </c>
      <c r="E251" s="8">
        <f t="shared" si="57"/>
        <v>0</v>
      </c>
      <c r="F251" s="8">
        <f t="shared" si="58"/>
        <v>0</v>
      </c>
      <c r="G251" s="9">
        <f t="shared" si="59"/>
        <v>0</v>
      </c>
      <c r="H251" t="s">
        <v>8</v>
      </c>
      <c r="I251" t="s">
        <v>9</v>
      </c>
    </row>
    <row r="252" spans="1:9" ht="12">
      <c r="A252" t="s">
        <v>10</v>
      </c>
      <c r="B252">
        <f>SUM(B234:B251)/1000/0.045</f>
        <v>0</v>
      </c>
      <c r="C252">
        <f>SUM(C234:C251)/1000/0.045</f>
        <v>0</v>
      </c>
      <c r="D252">
        <f>SUM(D234:D251)/1000/0.045</f>
        <v>0</v>
      </c>
      <c r="H252">
        <f>SUM(B252:D252)</f>
        <v>0</v>
      </c>
      <c r="I252">
        <f>SUM(E253:G253)</f>
        <v>0</v>
      </c>
    </row>
    <row r="253" spans="1:7" ht="12">
      <c r="A253" t="s">
        <v>11</v>
      </c>
      <c r="E253">
        <f>SUM(E234:E251)/0.045</f>
        <v>0</v>
      </c>
      <c r="F253">
        <f>SUM(F234:F251)/0.045</f>
        <v>0</v>
      </c>
      <c r="G253">
        <f>SUM(G234:G251)/0.045</f>
        <v>0</v>
      </c>
    </row>
    <row r="257" ht="12.75" thickBot="1">
      <c r="A257" t="s">
        <v>21</v>
      </c>
    </row>
    <row r="258" spans="1:7" ht="12">
      <c r="A258" s="10" t="s">
        <v>1</v>
      </c>
      <c r="B258" s="1" t="s">
        <v>2</v>
      </c>
      <c r="C258" s="2" t="s">
        <v>3</v>
      </c>
      <c r="D258" s="2" t="s">
        <v>4</v>
      </c>
      <c r="E258" s="2" t="s">
        <v>5</v>
      </c>
      <c r="F258" s="2" t="s">
        <v>6</v>
      </c>
      <c r="G258" s="3" t="s">
        <v>7</v>
      </c>
    </row>
    <row r="259" spans="1:7" ht="12">
      <c r="A259" s="11">
        <v>14</v>
      </c>
      <c r="B259" s="4">
        <f>0.1426*POWER(A259,2.176)</f>
        <v>44.4727649512036</v>
      </c>
      <c r="C259" s="5">
        <f>0.0165*POWER(A259,2.312)</f>
        <v>7.367700489828224</v>
      </c>
      <c r="D259" s="5">
        <f>0.011*POWER(A259,1.973)</f>
        <v>2.007720713286231</v>
      </c>
      <c r="E259" s="5">
        <f>B259*0.0009</f>
        <v>0.04002548845608324</v>
      </c>
      <c r="F259" s="5">
        <f>C259*0.0045</f>
        <v>0.03315465220422701</v>
      </c>
      <c r="G259" s="6">
        <f>D259*0.0131</f>
        <v>0.026301141344049626</v>
      </c>
    </row>
    <row r="260" spans="1:7" ht="12">
      <c r="A260" s="11"/>
      <c r="B260" s="4">
        <f aca="true" t="shared" si="60" ref="B260:B276">0.1426*POWER(A260,2.176)</f>
        <v>0</v>
      </c>
      <c r="C260" s="5">
        <f aca="true" t="shared" si="61" ref="C260:C276">0.0165*POWER(A260,2.312)</f>
        <v>0</v>
      </c>
      <c r="D260" s="5">
        <f aca="true" t="shared" si="62" ref="D260:D276">0.011*POWER(A260,1.973)</f>
        <v>0</v>
      </c>
      <c r="E260" s="5">
        <f aca="true" t="shared" si="63" ref="E260:E276">B260*0.0009</f>
        <v>0</v>
      </c>
      <c r="F260" s="5">
        <f aca="true" t="shared" si="64" ref="F260:F276">C260*0.0045</f>
        <v>0</v>
      </c>
      <c r="G260" s="6">
        <f aca="true" t="shared" si="65" ref="G260:G276">D260*0.0131</f>
        <v>0</v>
      </c>
    </row>
    <row r="261" spans="1:7" ht="12">
      <c r="A261" s="11"/>
      <c r="B261" s="4">
        <f t="shared" si="60"/>
        <v>0</v>
      </c>
      <c r="C261" s="5">
        <f t="shared" si="61"/>
        <v>0</v>
      </c>
      <c r="D261" s="5">
        <f t="shared" si="62"/>
        <v>0</v>
      </c>
      <c r="E261" s="5">
        <f t="shared" si="63"/>
        <v>0</v>
      </c>
      <c r="F261" s="5">
        <f t="shared" si="64"/>
        <v>0</v>
      </c>
      <c r="G261" s="6">
        <f t="shared" si="65"/>
        <v>0</v>
      </c>
    </row>
    <row r="262" spans="1:7" ht="12">
      <c r="A262" s="11"/>
      <c r="B262" s="4">
        <f t="shared" si="60"/>
        <v>0</v>
      </c>
      <c r="C262" s="5">
        <f t="shared" si="61"/>
        <v>0</v>
      </c>
      <c r="D262" s="5">
        <f t="shared" si="62"/>
        <v>0</v>
      </c>
      <c r="E262" s="5">
        <f t="shared" si="63"/>
        <v>0</v>
      </c>
      <c r="F262" s="5">
        <f t="shared" si="64"/>
        <v>0</v>
      </c>
      <c r="G262" s="6">
        <f t="shared" si="65"/>
        <v>0</v>
      </c>
    </row>
    <row r="263" spans="1:7" ht="12">
      <c r="A263" s="11"/>
      <c r="B263" s="4">
        <f t="shared" si="60"/>
        <v>0</v>
      </c>
      <c r="C263" s="5">
        <f t="shared" si="61"/>
        <v>0</v>
      </c>
      <c r="D263" s="5">
        <f t="shared" si="62"/>
        <v>0</v>
      </c>
      <c r="E263" s="5">
        <f t="shared" si="63"/>
        <v>0</v>
      </c>
      <c r="F263" s="5">
        <f t="shared" si="64"/>
        <v>0</v>
      </c>
      <c r="G263" s="6">
        <f t="shared" si="65"/>
        <v>0</v>
      </c>
    </row>
    <row r="264" spans="1:7" ht="12">
      <c r="A264" s="11"/>
      <c r="B264" s="4">
        <f t="shared" si="60"/>
        <v>0</v>
      </c>
      <c r="C264" s="5">
        <f t="shared" si="61"/>
        <v>0</v>
      </c>
      <c r="D264" s="5">
        <f t="shared" si="62"/>
        <v>0</v>
      </c>
      <c r="E264" s="5">
        <f t="shared" si="63"/>
        <v>0</v>
      </c>
      <c r="F264" s="5">
        <f t="shared" si="64"/>
        <v>0</v>
      </c>
      <c r="G264" s="6">
        <f t="shared" si="65"/>
        <v>0</v>
      </c>
    </row>
    <row r="265" spans="1:7" ht="12">
      <c r="A265" s="11"/>
      <c r="B265" s="4">
        <f t="shared" si="60"/>
        <v>0</v>
      </c>
      <c r="C265" s="5">
        <f t="shared" si="61"/>
        <v>0</v>
      </c>
      <c r="D265" s="5">
        <f t="shared" si="62"/>
        <v>0</v>
      </c>
      <c r="E265" s="5">
        <f t="shared" si="63"/>
        <v>0</v>
      </c>
      <c r="F265" s="5">
        <f t="shared" si="64"/>
        <v>0</v>
      </c>
      <c r="G265" s="6">
        <f t="shared" si="65"/>
        <v>0</v>
      </c>
    </row>
    <row r="266" spans="1:7" ht="12">
      <c r="A266" s="11"/>
      <c r="B266" s="4">
        <f t="shared" si="60"/>
        <v>0</v>
      </c>
      <c r="C266" s="5">
        <f t="shared" si="61"/>
        <v>0</v>
      </c>
      <c r="D266" s="5">
        <f t="shared" si="62"/>
        <v>0</v>
      </c>
      <c r="E266" s="5">
        <f t="shared" si="63"/>
        <v>0</v>
      </c>
      <c r="F266" s="5">
        <f t="shared" si="64"/>
        <v>0</v>
      </c>
      <c r="G266" s="6">
        <f t="shared" si="65"/>
        <v>0</v>
      </c>
    </row>
    <row r="267" spans="1:7" ht="12">
      <c r="A267" s="11"/>
      <c r="B267" s="4">
        <f t="shared" si="60"/>
        <v>0</v>
      </c>
      <c r="C267" s="5">
        <f t="shared" si="61"/>
        <v>0</v>
      </c>
      <c r="D267" s="5">
        <f t="shared" si="62"/>
        <v>0</v>
      </c>
      <c r="E267" s="5">
        <f t="shared" si="63"/>
        <v>0</v>
      </c>
      <c r="F267" s="5">
        <f t="shared" si="64"/>
        <v>0</v>
      </c>
      <c r="G267" s="6">
        <f t="shared" si="65"/>
        <v>0</v>
      </c>
    </row>
    <row r="268" spans="1:7" ht="12">
      <c r="A268" s="11"/>
      <c r="B268" s="4">
        <f t="shared" si="60"/>
        <v>0</v>
      </c>
      <c r="C268" s="5">
        <f t="shared" si="61"/>
        <v>0</v>
      </c>
      <c r="D268" s="5">
        <f t="shared" si="62"/>
        <v>0</v>
      </c>
      <c r="E268" s="5">
        <f t="shared" si="63"/>
        <v>0</v>
      </c>
      <c r="F268" s="5">
        <f t="shared" si="64"/>
        <v>0</v>
      </c>
      <c r="G268" s="6">
        <f t="shared" si="65"/>
        <v>0</v>
      </c>
    </row>
    <row r="269" spans="1:7" ht="12">
      <c r="A269" s="11"/>
      <c r="B269" s="4">
        <f t="shared" si="60"/>
        <v>0</v>
      </c>
      <c r="C269" s="5">
        <f t="shared" si="61"/>
        <v>0</v>
      </c>
      <c r="D269" s="5">
        <f t="shared" si="62"/>
        <v>0</v>
      </c>
      <c r="E269" s="5">
        <f t="shared" si="63"/>
        <v>0</v>
      </c>
      <c r="F269" s="5">
        <f t="shared" si="64"/>
        <v>0</v>
      </c>
      <c r="G269" s="6">
        <f t="shared" si="65"/>
        <v>0</v>
      </c>
    </row>
    <row r="270" spans="1:7" ht="12">
      <c r="A270" s="11"/>
      <c r="B270" s="4">
        <f t="shared" si="60"/>
        <v>0</v>
      </c>
      <c r="C270" s="5">
        <f t="shared" si="61"/>
        <v>0</v>
      </c>
      <c r="D270" s="5">
        <f t="shared" si="62"/>
        <v>0</v>
      </c>
      <c r="E270" s="5">
        <f t="shared" si="63"/>
        <v>0</v>
      </c>
      <c r="F270" s="5">
        <f t="shared" si="64"/>
        <v>0</v>
      </c>
      <c r="G270" s="6">
        <f t="shared" si="65"/>
        <v>0</v>
      </c>
    </row>
    <row r="271" spans="1:7" ht="12">
      <c r="A271" s="11"/>
      <c r="B271" s="4">
        <f t="shared" si="60"/>
        <v>0</v>
      </c>
      <c r="C271" s="5">
        <f t="shared" si="61"/>
        <v>0</v>
      </c>
      <c r="D271" s="5">
        <f t="shared" si="62"/>
        <v>0</v>
      </c>
      <c r="E271" s="5">
        <f t="shared" si="63"/>
        <v>0</v>
      </c>
      <c r="F271" s="5">
        <f t="shared" si="64"/>
        <v>0</v>
      </c>
      <c r="G271" s="6">
        <f t="shared" si="65"/>
        <v>0</v>
      </c>
    </row>
    <row r="272" spans="1:7" ht="12">
      <c r="A272" s="11"/>
      <c r="B272" s="4">
        <f t="shared" si="60"/>
        <v>0</v>
      </c>
      <c r="C272" s="5">
        <f t="shared" si="61"/>
        <v>0</v>
      </c>
      <c r="D272" s="5">
        <f t="shared" si="62"/>
        <v>0</v>
      </c>
      <c r="E272" s="5">
        <f t="shared" si="63"/>
        <v>0</v>
      </c>
      <c r="F272" s="5">
        <f t="shared" si="64"/>
        <v>0</v>
      </c>
      <c r="G272" s="6">
        <f t="shared" si="65"/>
        <v>0</v>
      </c>
    </row>
    <row r="273" spans="1:7" ht="12">
      <c r="A273" s="11"/>
      <c r="B273" s="4">
        <f t="shared" si="60"/>
        <v>0</v>
      </c>
      <c r="C273" s="5">
        <f t="shared" si="61"/>
        <v>0</v>
      </c>
      <c r="D273" s="5">
        <f t="shared" si="62"/>
        <v>0</v>
      </c>
      <c r="E273" s="5">
        <f t="shared" si="63"/>
        <v>0</v>
      </c>
      <c r="F273" s="5">
        <f t="shared" si="64"/>
        <v>0</v>
      </c>
      <c r="G273" s="6">
        <f t="shared" si="65"/>
        <v>0</v>
      </c>
    </row>
    <row r="274" spans="1:7" ht="12">
      <c r="A274" s="11"/>
      <c r="B274" s="4">
        <f t="shared" si="60"/>
        <v>0</v>
      </c>
      <c r="C274" s="5">
        <f t="shared" si="61"/>
        <v>0</v>
      </c>
      <c r="D274" s="5">
        <f t="shared" si="62"/>
        <v>0</v>
      </c>
      <c r="E274" s="5">
        <f t="shared" si="63"/>
        <v>0</v>
      </c>
      <c r="F274" s="5">
        <f t="shared" si="64"/>
        <v>0</v>
      </c>
      <c r="G274" s="6">
        <f t="shared" si="65"/>
        <v>0</v>
      </c>
    </row>
    <row r="275" spans="1:7" ht="12">
      <c r="A275" s="11"/>
      <c r="B275" s="4">
        <f t="shared" si="60"/>
        <v>0</v>
      </c>
      <c r="C275" s="5">
        <f t="shared" si="61"/>
        <v>0</v>
      </c>
      <c r="D275" s="5">
        <f t="shared" si="62"/>
        <v>0</v>
      </c>
      <c r="E275" s="5">
        <f t="shared" si="63"/>
        <v>0</v>
      </c>
      <c r="F275" s="5">
        <f t="shared" si="64"/>
        <v>0</v>
      </c>
      <c r="G275" s="6">
        <f t="shared" si="65"/>
        <v>0</v>
      </c>
    </row>
    <row r="276" spans="1:9" ht="12.75" thickBot="1">
      <c r="A276" s="12"/>
      <c r="B276" s="7">
        <f t="shared" si="60"/>
        <v>0</v>
      </c>
      <c r="C276" s="8">
        <f t="shared" si="61"/>
        <v>0</v>
      </c>
      <c r="D276" s="8">
        <f t="shared" si="62"/>
        <v>0</v>
      </c>
      <c r="E276" s="8">
        <f t="shared" si="63"/>
        <v>0</v>
      </c>
      <c r="F276" s="8">
        <f t="shared" si="64"/>
        <v>0</v>
      </c>
      <c r="G276" s="9">
        <f t="shared" si="65"/>
        <v>0</v>
      </c>
      <c r="H276" t="s">
        <v>8</v>
      </c>
      <c r="I276" t="s">
        <v>9</v>
      </c>
    </row>
    <row r="277" spans="1:9" ht="12">
      <c r="A277" t="s">
        <v>10</v>
      </c>
      <c r="B277">
        <f>SUM(B259:B276)/1000/0.045</f>
        <v>0.9882836655823023</v>
      </c>
      <c r="C277">
        <f>SUM(C259:C276)/1000/0.045</f>
        <v>0.16372667755173834</v>
      </c>
      <c r="D277">
        <f>SUM(D259:D276)/1000/0.045</f>
        <v>0.04461601585080514</v>
      </c>
      <c r="H277">
        <f>SUM(B277:D277)</f>
        <v>1.1966263589848458</v>
      </c>
      <c r="I277">
        <f>SUM(E278:G278)</f>
        <v>2.210695155652442</v>
      </c>
    </row>
    <row r="278" spans="1:7" ht="12">
      <c r="A278" t="s">
        <v>11</v>
      </c>
      <c r="E278">
        <f>SUM(E259:E276)/0.045</f>
        <v>0.889455299024072</v>
      </c>
      <c r="F278">
        <f>SUM(F259:F276)/0.045</f>
        <v>0.7367700489828225</v>
      </c>
      <c r="G278">
        <f>SUM(G259:G276)/0.045</f>
        <v>0.5844698076455472</v>
      </c>
    </row>
    <row r="282" ht="12.75" thickBot="1">
      <c r="A282" t="s">
        <v>22</v>
      </c>
    </row>
    <row r="283" spans="1:7" ht="12">
      <c r="A283" s="10" t="s">
        <v>1</v>
      </c>
      <c r="B283" s="1" t="s">
        <v>2</v>
      </c>
      <c r="C283" s="2" t="s">
        <v>3</v>
      </c>
      <c r="D283" s="2" t="s">
        <v>4</v>
      </c>
      <c r="E283" s="2" t="s">
        <v>5</v>
      </c>
      <c r="F283" s="2" t="s">
        <v>6</v>
      </c>
      <c r="G283" s="3" t="s">
        <v>7</v>
      </c>
    </row>
    <row r="284" spans="1:7" ht="12">
      <c r="A284" s="11"/>
      <c r="B284" s="4">
        <f>0.1533*POWER(A284,2.161)</f>
        <v>0</v>
      </c>
      <c r="C284" s="5">
        <f>0.0179*POWER(A284,2.336)</f>
        <v>0</v>
      </c>
      <c r="D284" s="5">
        <f>0.0103*POWER(A284,1.954)</f>
        <v>0</v>
      </c>
      <c r="E284" s="5">
        <f>B284*0.0009</f>
        <v>0</v>
      </c>
      <c r="F284" s="5">
        <f>C284*0.0045</f>
        <v>0</v>
      </c>
      <c r="G284" s="6">
        <f>D284*0.0131</f>
        <v>0</v>
      </c>
    </row>
    <row r="285" spans="1:7" ht="12">
      <c r="A285" s="11"/>
      <c r="B285" s="4">
        <f aca="true" t="shared" si="66" ref="B285:B301">0.1533*POWER(A285,2.161)</f>
        <v>0</v>
      </c>
      <c r="C285" s="5">
        <f aca="true" t="shared" si="67" ref="C285:C301">0.0179*POWER(A285,2.336)</f>
        <v>0</v>
      </c>
      <c r="D285" s="5">
        <f aca="true" t="shared" si="68" ref="D285:D301">0.0103*POWER(A285,1.954)</f>
        <v>0</v>
      </c>
      <c r="E285" s="5">
        <f aca="true" t="shared" si="69" ref="E285:E301">B285*0.0009</f>
        <v>0</v>
      </c>
      <c r="F285" s="5">
        <f aca="true" t="shared" si="70" ref="F285:F301">C285*0.0045</f>
        <v>0</v>
      </c>
      <c r="G285" s="6">
        <f aca="true" t="shared" si="71" ref="G285:G301">D285*0.0131</f>
        <v>0</v>
      </c>
    </row>
    <row r="286" spans="1:7" ht="12">
      <c r="A286" s="11"/>
      <c r="B286" s="4">
        <f t="shared" si="66"/>
        <v>0</v>
      </c>
      <c r="C286" s="5">
        <f t="shared" si="67"/>
        <v>0</v>
      </c>
      <c r="D286" s="5">
        <f t="shared" si="68"/>
        <v>0</v>
      </c>
      <c r="E286" s="5">
        <f t="shared" si="69"/>
        <v>0</v>
      </c>
      <c r="F286" s="5">
        <f t="shared" si="70"/>
        <v>0</v>
      </c>
      <c r="G286" s="6">
        <f t="shared" si="71"/>
        <v>0</v>
      </c>
    </row>
    <row r="287" spans="1:7" ht="12">
      <c r="A287" s="11"/>
      <c r="B287" s="4">
        <f t="shared" si="66"/>
        <v>0</v>
      </c>
      <c r="C287" s="5">
        <f t="shared" si="67"/>
        <v>0</v>
      </c>
      <c r="D287" s="5">
        <f t="shared" si="68"/>
        <v>0</v>
      </c>
      <c r="E287" s="5">
        <f t="shared" si="69"/>
        <v>0</v>
      </c>
      <c r="F287" s="5">
        <f t="shared" si="70"/>
        <v>0</v>
      </c>
      <c r="G287" s="6">
        <f t="shared" si="71"/>
        <v>0</v>
      </c>
    </row>
    <row r="288" spans="1:7" ht="12">
      <c r="A288" s="11"/>
      <c r="B288" s="4">
        <f t="shared" si="66"/>
        <v>0</v>
      </c>
      <c r="C288" s="5">
        <f t="shared" si="67"/>
        <v>0</v>
      </c>
      <c r="D288" s="5">
        <f t="shared" si="68"/>
        <v>0</v>
      </c>
      <c r="E288" s="5">
        <f t="shared" si="69"/>
        <v>0</v>
      </c>
      <c r="F288" s="5">
        <f t="shared" si="70"/>
        <v>0</v>
      </c>
      <c r="G288" s="6">
        <f t="shared" si="71"/>
        <v>0</v>
      </c>
    </row>
    <row r="289" spans="1:7" ht="12">
      <c r="A289" s="11"/>
      <c r="B289" s="4">
        <f t="shared" si="66"/>
        <v>0</v>
      </c>
      <c r="C289" s="5">
        <f t="shared" si="67"/>
        <v>0</v>
      </c>
      <c r="D289" s="5">
        <f t="shared" si="68"/>
        <v>0</v>
      </c>
      <c r="E289" s="5">
        <f t="shared" si="69"/>
        <v>0</v>
      </c>
      <c r="F289" s="5">
        <f t="shared" si="70"/>
        <v>0</v>
      </c>
      <c r="G289" s="6">
        <f t="shared" si="71"/>
        <v>0</v>
      </c>
    </row>
    <row r="290" spans="1:7" ht="12">
      <c r="A290" s="11"/>
      <c r="B290" s="4">
        <f t="shared" si="66"/>
        <v>0</v>
      </c>
      <c r="C290" s="5">
        <f t="shared" si="67"/>
        <v>0</v>
      </c>
      <c r="D290" s="5">
        <f t="shared" si="68"/>
        <v>0</v>
      </c>
      <c r="E290" s="5">
        <f t="shared" si="69"/>
        <v>0</v>
      </c>
      <c r="F290" s="5">
        <f t="shared" si="70"/>
        <v>0</v>
      </c>
      <c r="G290" s="6">
        <f t="shared" si="71"/>
        <v>0</v>
      </c>
    </row>
    <row r="291" spans="1:7" ht="12">
      <c r="A291" s="11"/>
      <c r="B291" s="4">
        <f t="shared" si="66"/>
        <v>0</v>
      </c>
      <c r="C291" s="5">
        <f t="shared" si="67"/>
        <v>0</v>
      </c>
      <c r="D291" s="5">
        <f t="shared" si="68"/>
        <v>0</v>
      </c>
      <c r="E291" s="5">
        <f t="shared" si="69"/>
        <v>0</v>
      </c>
      <c r="F291" s="5">
        <f t="shared" si="70"/>
        <v>0</v>
      </c>
      <c r="G291" s="6">
        <f t="shared" si="71"/>
        <v>0</v>
      </c>
    </row>
    <row r="292" spans="1:7" ht="12">
      <c r="A292" s="11"/>
      <c r="B292" s="4">
        <f t="shared" si="66"/>
        <v>0</v>
      </c>
      <c r="C292" s="5">
        <f t="shared" si="67"/>
        <v>0</v>
      </c>
      <c r="D292" s="5">
        <f t="shared" si="68"/>
        <v>0</v>
      </c>
      <c r="E292" s="5">
        <f t="shared" si="69"/>
        <v>0</v>
      </c>
      <c r="F292" s="5">
        <f t="shared" si="70"/>
        <v>0</v>
      </c>
      <c r="G292" s="6">
        <f t="shared" si="71"/>
        <v>0</v>
      </c>
    </row>
    <row r="293" spans="1:7" ht="12">
      <c r="A293" s="11"/>
      <c r="B293" s="4">
        <f t="shared" si="66"/>
        <v>0</v>
      </c>
      <c r="C293" s="5">
        <f t="shared" si="67"/>
        <v>0</v>
      </c>
      <c r="D293" s="5">
        <f t="shared" si="68"/>
        <v>0</v>
      </c>
      <c r="E293" s="5">
        <f t="shared" si="69"/>
        <v>0</v>
      </c>
      <c r="F293" s="5">
        <f t="shared" si="70"/>
        <v>0</v>
      </c>
      <c r="G293" s="6">
        <f t="shared" si="71"/>
        <v>0</v>
      </c>
    </row>
    <row r="294" spans="1:7" ht="12">
      <c r="A294" s="11"/>
      <c r="B294" s="4">
        <f t="shared" si="66"/>
        <v>0</v>
      </c>
      <c r="C294" s="5">
        <f t="shared" si="67"/>
        <v>0</v>
      </c>
      <c r="D294" s="5">
        <f t="shared" si="68"/>
        <v>0</v>
      </c>
      <c r="E294" s="5">
        <f t="shared" si="69"/>
        <v>0</v>
      </c>
      <c r="F294" s="5">
        <f t="shared" si="70"/>
        <v>0</v>
      </c>
      <c r="G294" s="6">
        <f t="shared" si="71"/>
        <v>0</v>
      </c>
    </row>
    <row r="295" spans="1:7" ht="12">
      <c r="A295" s="11"/>
      <c r="B295" s="4">
        <f t="shared" si="66"/>
        <v>0</v>
      </c>
      <c r="C295" s="5">
        <f t="shared" si="67"/>
        <v>0</v>
      </c>
      <c r="D295" s="5">
        <f t="shared" si="68"/>
        <v>0</v>
      </c>
      <c r="E295" s="5">
        <f t="shared" si="69"/>
        <v>0</v>
      </c>
      <c r="F295" s="5">
        <f t="shared" si="70"/>
        <v>0</v>
      </c>
      <c r="G295" s="6">
        <f t="shared" si="71"/>
        <v>0</v>
      </c>
    </row>
    <row r="296" spans="1:7" ht="12">
      <c r="A296" s="11"/>
      <c r="B296" s="4">
        <f t="shared" si="66"/>
        <v>0</v>
      </c>
      <c r="C296" s="5">
        <f t="shared" si="67"/>
        <v>0</v>
      </c>
      <c r="D296" s="5">
        <f t="shared" si="68"/>
        <v>0</v>
      </c>
      <c r="E296" s="5">
        <f t="shared" si="69"/>
        <v>0</v>
      </c>
      <c r="F296" s="5">
        <f t="shared" si="70"/>
        <v>0</v>
      </c>
      <c r="G296" s="6">
        <f t="shared" si="71"/>
        <v>0</v>
      </c>
    </row>
    <row r="297" spans="1:7" ht="12">
      <c r="A297" s="11"/>
      <c r="B297" s="4">
        <f t="shared" si="66"/>
        <v>0</v>
      </c>
      <c r="C297" s="5">
        <f t="shared" si="67"/>
        <v>0</v>
      </c>
      <c r="D297" s="5">
        <f t="shared" si="68"/>
        <v>0</v>
      </c>
      <c r="E297" s="5">
        <f t="shared" si="69"/>
        <v>0</v>
      </c>
      <c r="F297" s="5">
        <f t="shared" si="70"/>
        <v>0</v>
      </c>
      <c r="G297" s="6">
        <f t="shared" si="71"/>
        <v>0</v>
      </c>
    </row>
    <row r="298" spans="1:7" ht="12">
      <c r="A298" s="11"/>
      <c r="B298" s="4">
        <f t="shared" si="66"/>
        <v>0</v>
      </c>
      <c r="C298" s="5">
        <f t="shared" si="67"/>
        <v>0</v>
      </c>
      <c r="D298" s="5">
        <f t="shared" si="68"/>
        <v>0</v>
      </c>
      <c r="E298" s="5">
        <f t="shared" si="69"/>
        <v>0</v>
      </c>
      <c r="F298" s="5">
        <f t="shared" si="70"/>
        <v>0</v>
      </c>
      <c r="G298" s="6">
        <f t="shared" si="71"/>
        <v>0</v>
      </c>
    </row>
    <row r="299" spans="1:7" ht="12">
      <c r="A299" s="11"/>
      <c r="B299" s="4">
        <f t="shared" si="66"/>
        <v>0</v>
      </c>
      <c r="C299" s="5">
        <f t="shared" si="67"/>
        <v>0</v>
      </c>
      <c r="D299" s="5">
        <f t="shared" si="68"/>
        <v>0</v>
      </c>
      <c r="E299" s="5">
        <f t="shared" si="69"/>
        <v>0</v>
      </c>
      <c r="F299" s="5">
        <f t="shared" si="70"/>
        <v>0</v>
      </c>
      <c r="G299" s="6">
        <f t="shared" si="71"/>
        <v>0</v>
      </c>
    </row>
    <row r="300" spans="1:7" ht="12">
      <c r="A300" s="11"/>
      <c r="B300" s="4">
        <f t="shared" si="66"/>
        <v>0</v>
      </c>
      <c r="C300" s="5">
        <f t="shared" si="67"/>
        <v>0</v>
      </c>
      <c r="D300" s="5">
        <f t="shared" si="68"/>
        <v>0</v>
      </c>
      <c r="E300" s="5">
        <f t="shared" si="69"/>
        <v>0</v>
      </c>
      <c r="F300" s="5">
        <f t="shared" si="70"/>
        <v>0</v>
      </c>
      <c r="G300" s="6">
        <f t="shared" si="71"/>
        <v>0</v>
      </c>
    </row>
    <row r="301" spans="1:9" ht="12.75" thickBot="1">
      <c r="A301" s="12"/>
      <c r="B301" s="7">
        <f t="shared" si="66"/>
        <v>0</v>
      </c>
      <c r="C301" s="8">
        <f t="shared" si="67"/>
        <v>0</v>
      </c>
      <c r="D301" s="8">
        <f t="shared" si="68"/>
        <v>0</v>
      </c>
      <c r="E301" s="8">
        <f t="shared" si="69"/>
        <v>0</v>
      </c>
      <c r="F301" s="8">
        <f t="shared" si="70"/>
        <v>0</v>
      </c>
      <c r="G301" s="9">
        <f t="shared" si="71"/>
        <v>0</v>
      </c>
      <c r="H301" t="s">
        <v>8</v>
      </c>
      <c r="I301" t="s">
        <v>9</v>
      </c>
    </row>
    <row r="302" spans="1:9" ht="12">
      <c r="A302" t="s">
        <v>10</v>
      </c>
      <c r="B302">
        <f>SUM(B284:B301)/1000/0.045</f>
        <v>0</v>
      </c>
      <c r="C302">
        <f>SUM(C284:C301)/1000/0.045</f>
        <v>0</v>
      </c>
      <c r="D302">
        <f>SUM(D284:D301)/1000/0.045</f>
        <v>0</v>
      </c>
      <c r="H302">
        <f>SUM(B302:D302)</f>
        <v>0</v>
      </c>
      <c r="I302">
        <f>SUM(E303:G303)</f>
        <v>0</v>
      </c>
    </row>
    <row r="303" spans="1:7" ht="12">
      <c r="A303" t="s">
        <v>11</v>
      </c>
      <c r="E303">
        <f>SUM(E284:E301)/0.045</f>
        <v>0</v>
      </c>
      <c r="F303">
        <f>SUM(F284:F301)/0.045</f>
        <v>0</v>
      </c>
      <c r="G303">
        <f>SUM(G284:G301)/0.045</f>
        <v>0</v>
      </c>
    </row>
    <row r="307" ht="12.75" thickBot="1">
      <c r="A307" t="s">
        <v>23</v>
      </c>
    </row>
    <row r="308" spans="1:7" ht="12">
      <c r="A308" s="10" t="s">
        <v>1</v>
      </c>
      <c r="B308" s="1" t="s">
        <v>2</v>
      </c>
      <c r="C308" s="2" t="s">
        <v>3</v>
      </c>
      <c r="D308" s="2" t="s">
        <v>4</v>
      </c>
      <c r="E308" s="2" t="s">
        <v>5</v>
      </c>
      <c r="F308" s="2" t="s">
        <v>6</v>
      </c>
      <c r="G308" s="3" t="s">
        <v>7</v>
      </c>
    </row>
    <row r="309" spans="1:7" ht="12">
      <c r="A309" s="11"/>
      <c r="B309" s="4">
        <f>0.1592*POWER(A309,2.234)</f>
        <v>0</v>
      </c>
      <c r="C309" s="5">
        <f>0.0071*POWER(A309,2.835)</f>
        <v>0</v>
      </c>
      <c r="D309" s="5">
        <f>0.0369*POWER(A309,1.545)</f>
        <v>0</v>
      </c>
      <c r="E309" s="5">
        <f>B309*0.0008</f>
        <v>0</v>
      </c>
      <c r="F309" s="5">
        <f>C309*0.0042</f>
        <v>0</v>
      </c>
      <c r="G309" s="6">
        <f>D309*0.0191</f>
        <v>0</v>
      </c>
    </row>
    <row r="310" spans="1:7" ht="12">
      <c r="A310" s="11"/>
      <c r="B310" s="4">
        <f aca="true" t="shared" si="72" ref="B310:B326">0.1592*POWER(A310,2.234)</f>
        <v>0</v>
      </c>
      <c r="C310" s="5">
        <f aca="true" t="shared" si="73" ref="C310:C326">0.0071*POWER(A310,2.835)</f>
        <v>0</v>
      </c>
      <c r="D310" s="5">
        <f aca="true" t="shared" si="74" ref="D310:D326">0.0369*POWER(A310,1.545)</f>
        <v>0</v>
      </c>
      <c r="E310" s="5">
        <f aca="true" t="shared" si="75" ref="E310:E326">B310*0.0008</f>
        <v>0</v>
      </c>
      <c r="F310" s="5">
        <f aca="true" t="shared" si="76" ref="F310:F326">C310*0.0042</f>
        <v>0</v>
      </c>
      <c r="G310" s="6">
        <f aca="true" t="shared" si="77" ref="G310:G326">D310*0.0191</f>
        <v>0</v>
      </c>
    </row>
    <row r="311" spans="1:7" ht="12">
      <c r="A311" s="11"/>
      <c r="B311" s="4">
        <f t="shared" si="72"/>
        <v>0</v>
      </c>
      <c r="C311" s="5">
        <f t="shared" si="73"/>
        <v>0</v>
      </c>
      <c r="D311" s="5">
        <f t="shared" si="74"/>
        <v>0</v>
      </c>
      <c r="E311" s="5">
        <f t="shared" si="75"/>
        <v>0</v>
      </c>
      <c r="F311" s="5">
        <f t="shared" si="76"/>
        <v>0</v>
      </c>
      <c r="G311" s="6">
        <f t="shared" si="77"/>
        <v>0</v>
      </c>
    </row>
    <row r="312" spans="1:7" ht="12">
      <c r="A312" s="11"/>
      <c r="B312" s="4">
        <f t="shared" si="72"/>
        <v>0</v>
      </c>
      <c r="C312" s="5">
        <f t="shared" si="73"/>
        <v>0</v>
      </c>
      <c r="D312" s="5">
        <f t="shared" si="74"/>
        <v>0</v>
      </c>
      <c r="E312" s="5">
        <f t="shared" si="75"/>
        <v>0</v>
      </c>
      <c r="F312" s="5">
        <f t="shared" si="76"/>
        <v>0</v>
      </c>
      <c r="G312" s="6">
        <f t="shared" si="77"/>
        <v>0</v>
      </c>
    </row>
    <row r="313" spans="1:7" ht="12">
      <c r="A313" s="11"/>
      <c r="B313" s="4">
        <f t="shared" si="72"/>
        <v>0</v>
      </c>
      <c r="C313" s="5">
        <f t="shared" si="73"/>
        <v>0</v>
      </c>
      <c r="D313" s="5">
        <f t="shared" si="74"/>
        <v>0</v>
      </c>
      <c r="E313" s="5">
        <f t="shared" si="75"/>
        <v>0</v>
      </c>
      <c r="F313" s="5">
        <f t="shared" si="76"/>
        <v>0</v>
      </c>
      <c r="G313" s="6">
        <f t="shared" si="77"/>
        <v>0</v>
      </c>
    </row>
    <row r="314" spans="1:7" ht="12">
      <c r="A314" s="11"/>
      <c r="B314" s="4">
        <f t="shared" si="72"/>
        <v>0</v>
      </c>
      <c r="C314" s="5">
        <f t="shared" si="73"/>
        <v>0</v>
      </c>
      <c r="D314" s="5">
        <f t="shared" si="74"/>
        <v>0</v>
      </c>
      <c r="E314" s="5">
        <f t="shared" si="75"/>
        <v>0</v>
      </c>
      <c r="F314" s="5">
        <f t="shared" si="76"/>
        <v>0</v>
      </c>
      <c r="G314" s="6">
        <f t="shared" si="77"/>
        <v>0</v>
      </c>
    </row>
    <row r="315" spans="1:7" ht="12">
      <c r="A315" s="11"/>
      <c r="B315" s="4">
        <f t="shared" si="72"/>
        <v>0</v>
      </c>
      <c r="C315" s="5">
        <f t="shared" si="73"/>
        <v>0</v>
      </c>
      <c r="D315" s="5">
        <f t="shared" si="74"/>
        <v>0</v>
      </c>
      <c r="E315" s="5">
        <f t="shared" si="75"/>
        <v>0</v>
      </c>
      <c r="F315" s="5">
        <f t="shared" si="76"/>
        <v>0</v>
      </c>
      <c r="G315" s="6">
        <f t="shared" si="77"/>
        <v>0</v>
      </c>
    </row>
    <row r="316" spans="1:7" ht="12">
      <c r="A316" s="11"/>
      <c r="B316" s="4">
        <f t="shared" si="72"/>
        <v>0</v>
      </c>
      <c r="C316" s="5">
        <f t="shared" si="73"/>
        <v>0</v>
      </c>
      <c r="D316" s="5">
        <f t="shared" si="74"/>
        <v>0</v>
      </c>
      <c r="E316" s="5">
        <f t="shared" si="75"/>
        <v>0</v>
      </c>
      <c r="F316" s="5">
        <f t="shared" si="76"/>
        <v>0</v>
      </c>
      <c r="G316" s="6">
        <f t="shared" si="77"/>
        <v>0</v>
      </c>
    </row>
    <row r="317" spans="1:7" ht="12">
      <c r="A317" s="11"/>
      <c r="B317" s="4">
        <f t="shared" si="72"/>
        <v>0</v>
      </c>
      <c r="C317" s="5">
        <f t="shared" si="73"/>
        <v>0</v>
      </c>
      <c r="D317" s="5">
        <f t="shared" si="74"/>
        <v>0</v>
      </c>
      <c r="E317" s="5">
        <f t="shared" si="75"/>
        <v>0</v>
      </c>
      <c r="F317" s="5">
        <f t="shared" si="76"/>
        <v>0</v>
      </c>
      <c r="G317" s="6">
        <f t="shared" si="77"/>
        <v>0</v>
      </c>
    </row>
    <row r="318" spans="1:7" ht="12">
      <c r="A318" s="11"/>
      <c r="B318" s="4">
        <f t="shared" si="72"/>
        <v>0</v>
      </c>
      <c r="C318" s="5">
        <f t="shared" si="73"/>
        <v>0</v>
      </c>
      <c r="D318" s="5">
        <f t="shared" si="74"/>
        <v>0</v>
      </c>
      <c r="E318" s="5">
        <f t="shared" si="75"/>
        <v>0</v>
      </c>
      <c r="F318" s="5">
        <f t="shared" si="76"/>
        <v>0</v>
      </c>
      <c r="G318" s="6">
        <f t="shared" si="77"/>
        <v>0</v>
      </c>
    </row>
    <row r="319" spans="1:7" ht="12">
      <c r="A319" s="11"/>
      <c r="B319" s="4">
        <f t="shared" si="72"/>
        <v>0</v>
      </c>
      <c r="C319" s="5">
        <f t="shared" si="73"/>
        <v>0</v>
      </c>
      <c r="D319" s="5">
        <f t="shared" si="74"/>
        <v>0</v>
      </c>
      <c r="E319" s="5">
        <f t="shared" si="75"/>
        <v>0</v>
      </c>
      <c r="F319" s="5">
        <f t="shared" si="76"/>
        <v>0</v>
      </c>
      <c r="G319" s="6">
        <f t="shared" si="77"/>
        <v>0</v>
      </c>
    </row>
    <row r="320" spans="1:7" ht="12">
      <c r="A320" s="11"/>
      <c r="B320" s="4">
        <f t="shared" si="72"/>
        <v>0</v>
      </c>
      <c r="C320" s="5">
        <f t="shared" si="73"/>
        <v>0</v>
      </c>
      <c r="D320" s="5">
        <f t="shared" si="74"/>
        <v>0</v>
      </c>
      <c r="E320" s="5">
        <f t="shared" si="75"/>
        <v>0</v>
      </c>
      <c r="F320" s="5">
        <f t="shared" si="76"/>
        <v>0</v>
      </c>
      <c r="G320" s="6">
        <f t="shared" si="77"/>
        <v>0</v>
      </c>
    </row>
    <row r="321" spans="1:7" ht="12">
      <c r="A321" s="11"/>
      <c r="B321" s="4">
        <f t="shared" si="72"/>
        <v>0</v>
      </c>
      <c r="C321" s="5">
        <f t="shared" si="73"/>
        <v>0</v>
      </c>
      <c r="D321" s="5">
        <f t="shared" si="74"/>
        <v>0</v>
      </c>
      <c r="E321" s="5">
        <f t="shared" si="75"/>
        <v>0</v>
      </c>
      <c r="F321" s="5">
        <f t="shared" si="76"/>
        <v>0</v>
      </c>
      <c r="G321" s="6">
        <f t="shared" si="77"/>
        <v>0</v>
      </c>
    </row>
    <row r="322" spans="1:7" ht="12">
      <c r="A322" s="11"/>
      <c r="B322" s="4">
        <f t="shared" si="72"/>
        <v>0</v>
      </c>
      <c r="C322" s="5">
        <f t="shared" si="73"/>
        <v>0</v>
      </c>
      <c r="D322" s="5">
        <f t="shared" si="74"/>
        <v>0</v>
      </c>
      <c r="E322" s="5">
        <f t="shared" si="75"/>
        <v>0</v>
      </c>
      <c r="F322" s="5">
        <f t="shared" si="76"/>
        <v>0</v>
      </c>
      <c r="G322" s="6">
        <f t="shared" si="77"/>
        <v>0</v>
      </c>
    </row>
    <row r="323" spans="1:7" ht="12">
      <c r="A323" s="11"/>
      <c r="B323" s="4">
        <f t="shared" si="72"/>
        <v>0</v>
      </c>
      <c r="C323" s="5">
        <f t="shared" si="73"/>
        <v>0</v>
      </c>
      <c r="D323" s="5">
        <f t="shared" si="74"/>
        <v>0</v>
      </c>
      <c r="E323" s="5">
        <f t="shared" si="75"/>
        <v>0</v>
      </c>
      <c r="F323" s="5">
        <f t="shared" si="76"/>
        <v>0</v>
      </c>
      <c r="G323" s="6">
        <f t="shared" si="77"/>
        <v>0</v>
      </c>
    </row>
    <row r="324" spans="1:7" ht="12">
      <c r="A324" s="11"/>
      <c r="B324" s="4">
        <f t="shared" si="72"/>
        <v>0</v>
      </c>
      <c r="C324" s="5">
        <f t="shared" si="73"/>
        <v>0</v>
      </c>
      <c r="D324" s="5">
        <f t="shared" si="74"/>
        <v>0</v>
      </c>
      <c r="E324" s="5">
        <f t="shared" si="75"/>
        <v>0</v>
      </c>
      <c r="F324" s="5">
        <f t="shared" si="76"/>
        <v>0</v>
      </c>
      <c r="G324" s="6">
        <f t="shared" si="77"/>
        <v>0</v>
      </c>
    </row>
    <row r="325" spans="1:7" ht="12">
      <c r="A325" s="11"/>
      <c r="B325" s="4">
        <f t="shared" si="72"/>
        <v>0</v>
      </c>
      <c r="C325" s="5">
        <f t="shared" si="73"/>
        <v>0</v>
      </c>
      <c r="D325" s="5">
        <f t="shared" si="74"/>
        <v>0</v>
      </c>
      <c r="E325" s="5">
        <f t="shared" si="75"/>
        <v>0</v>
      </c>
      <c r="F325" s="5">
        <f t="shared" si="76"/>
        <v>0</v>
      </c>
      <c r="G325" s="6">
        <f t="shared" si="77"/>
        <v>0</v>
      </c>
    </row>
    <row r="326" spans="1:9" ht="12.75" thickBot="1">
      <c r="A326" s="12"/>
      <c r="B326" s="7">
        <f t="shared" si="72"/>
        <v>0</v>
      </c>
      <c r="C326" s="8">
        <f t="shared" si="73"/>
        <v>0</v>
      </c>
      <c r="D326" s="8">
        <f t="shared" si="74"/>
        <v>0</v>
      </c>
      <c r="E326" s="8">
        <f t="shared" si="75"/>
        <v>0</v>
      </c>
      <c r="F326" s="8">
        <f t="shared" si="76"/>
        <v>0</v>
      </c>
      <c r="G326" s="9">
        <f t="shared" si="77"/>
        <v>0</v>
      </c>
      <c r="H326" t="s">
        <v>8</v>
      </c>
      <c r="I326" t="s">
        <v>9</v>
      </c>
    </row>
    <row r="327" spans="1:9" ht="12">
      <c r="A327" t="s">
        <v>10</v>
      </c>
      <c r="B327">
        <f>SUM(B309:B326)/1000/0.045</f>
        <v>0</v>
      </c>
      <c r="C327">
        <f>SUM(C309:C326)/1000/0.045</f>
        <v>0</v>
      </c>
      <c r="D327">
        <f>SUM(D309:D326)/1000/0.045</f>
        <v>0</v>
      </c>
      <c r="H327">
        <f>SUM(B327:D327)</f>
        <v>0</v>
      </c>
      <c r="I327">
        <f>SUM(E328:G328)</f>
        <v>0</v>
      </c>
    </row>
    <row r="328" spans="1:7" ht="12">
      <c r="A328" t="s">
        <v>11</v>
      </c>
      <c r="E328">
        <f>SUM(E309:E326)/0.045</f>
        <v>0</v>
      </c>
      <c r="F328">
        <f>SUM(F309:F326)/0.045</f>
        <v>0</v>
      </c>
      <c r="G328">
        <f>SUM(G309:G326)/0.045</f>
        <v>0</v>
      </c>
    </row>
    <row r="332" ht="12.75" thickBot="1">
      <c r="A332" t="s">
        <v>24</v>
      </c>
    </row>
    <row r="333" spans="1:7" ht="12">
      <c r="A333" s="10" t="s">
        <v>1</v>
      </c>
      <c r="B333" s="1" t="s">
        <v>2</v>
      </c>
      <c r="C333" s="2" t="s">
        <v>3</v>
      </c>
      <c r="D333" s="2" t="s">
        <v>4</v>
      </c>
      <c r="E333" s="2" t="s">
        <v>5</v>
      </c>
      <c r="F333" s="2" t="s">
        <v>6</v>
      </c>
      <c r="G333" s="3" t="s">
        <v>7</v>
      </c>
    </row>
    <row r="334" spans="1:7" ht="12">
      <c r="A334" s="11"/>
      <c r="B334" s="4">
        <f>0.2378*POWER(A334,2)</f>
        <v>0</v>
      </c>
      <c r="C334" s="5">
        <f>0.0033*POWER(A334,2)</f>
        <v>0</v>
      </c>
      <c r="D334" s="5">
        <f>0.0042*POWER(A334,1.992)</f>
        <v>0</v>
      </c>
      <c r="E334" s="5">
        <f>B334*0.0008</f>
        <v>0</v>
      </c>
      <c r="F334" s="5">
        <f>C334*0.0039</f>
        <v>0</v>
      </c>
      <c r="G334" s="6">
        <f>D334*0.0119</f>
        <v>0</v>
      </c>
    </row>
    <row r="335" spans="1:7" ht="12">
      <c r="A335" s="11"/>
      <c r="B335" s="4">
        <f aca="true" t="shared" si="78" ref="B335:B362">0.2378*POWER(A335,2)</f>
        <v>0</v>
      </c>
      <c r="C335" s="5">
        <f aca="true" t="shared" si="79" ref="C335:C362">0.0033*POWER(A335,2)</f>
        <v>0</v>
      </c>
      <c r="D335" s="5">
        <f aca="true" t="shared" si="80" ref="D335:D362">0.0042*POWER(A335,1.992)</f>
        <v>0</v>
      </c>
      <c r="E335" s="5">
        <f aca="true" t="shared" si="81" ref="E335:E362">B335*0.0008</f>
        <v>0</v>
      </c>
      <c r="F335" s="5">
        <f aca="true" t="shared" si="82" ref="F335:F362">C335*0.0039</f>
        <v>0</v>
      </c>
      <c r="G335" s="6">
        <f aca="true" t="shared" si="83" ref="G335:G362">D335*0.0119</f>
        <v>0</v>
      </c>
    </row>
    <row r="336" spans="1:7" ht="12">
      <c r="A336" s="11"/>
      <c r="B336" s="4">
        <f t="shared" si="78"/>
        <v>0</v>
      </c>
      <c r="C336" s="5">
        <f t="shared" si="79"/>
        <v>0</v>
      </c>
      <c r="D336" s="5">
        <f t="shared" si="80"/>
        <v>0</v>
      </c>
      <c r="E336" s="5">
        <f t="shared" si="81"/>
        <v>0</v>
      </c>
      <c r="F336" s="5">
        <f t="shared" si="82"/>
        <v>0</v>
      </c>
      <c r="G336" s="6">
        <f t="shared" si="83"/>
        <v>0</v>
      </c>
    </row>
    <row r="337" spans="1:7" ht="12">
      <c r="A337" s="11"/>
      <c r="B337" s="4">
        <f t="shared" si="78"/>
        <v>0</v>
      </c>
      <c r="C337" s="5">
        <f t="shared" si="79"/>
        <v>0</v>
      </c>
      <c r="D337" s="5">
        <f t="shared" si="80"/>
        <v>0</v>
      </c>
      <c r="E337" s="5">
        <f t="shared" si="81"/>
        <v>0</v>
      </c>
      <c r="F337" s="5">
        <f t="shared" si="82"/>
        <v>0</v>
      </c>
      <c r="G337" s="6">
        <f t="shared" si="83"/>
        <v>0</v>
      </c>
    </row>
    <row r="338" spans="1:7" ht="12">
      <c r="A338" s="11"/>
      <c r="B338" s="4">
        <f t="shared" si="78"/>
        <v>0</v>
      </c>
      <c r="C338" s="5">
        <f t="shared" si="79"/>
        <v>0</v>
      </c>
      <c r="D338" s="5">
        <f t="shared" si="80"/>
        <v>0</v>
      </c>
      <c r="E338" s="5">
        <f t="shared" si="81"/>
        <v>0</v>
      </c>
      <c r="F338" s="5">
        <f t="shared" si="82"/>
        <v>0</v>
      </c>
      <c r="G338" s="6">
        <f t="shared" si="83"/>
        <v>0</v>
      </c>
    </row>
    <row r="339" spans="1:7" ht="12">
      <c r="A339" s="11"/>
      <c r="B339" s="4">
        <f t="shared" si="78"/>
        <v>0</v>
      </c>
      <c r="C339" s="5">
        <f t="shared" si="79"/>
        <v>0</v>
      </c>
      <c r="D339" s="5">
        <f t="shared" si="80"/>
        <v>0</v>
      </c>
      <c r="E339" s="5">
        <f t="shared" si="81"/>
        <v>0</v>
      </c>
      <c r="F339" s="5">
        <f t="shared" si="82"/>
        <v>0</v>
      </c>
      <c r="G339" s="6">
        <f t="shared" si="83"/>
        <v>0</v>
      </c>
    </row>
    <row r="340" spans="1:7" ht="12">
      <c r="A340" s="11"/>
      <c r="B340" s="4">
        <f t="shared" si="78"/>
        <v>0</v>
      </c>
      <c r="C340" s="5">
        <f t="shared" si="79"/>
        <v>0</v>
      </c>
      <c r="D340" s="5">
        <f t="shared" si="80"/>
        <v>0</v>
      </c>
      <c r="E340" s="5">
        <f t="shared" si="81"/>
        <v>0</v>
      </c>
      <c r="F340" s="5">
        <f t="shared" si="82"/>
        <v>0</v>
      </c>
      <c r="G340" s="6">
        <f t="shared" si="83"/>
        <v>0</v>
      </c>
    </row>
    <row r="341" spans="1:7" ht="12">
      <c r="A341" s="11"/>
      <c r="B341" s="4">
        <f t="shared" si="78"/>
        <v>0</v>
      </c>
      <c r="C341" s="5">
        <f t="shared" si="79"/>
        <v>0</v>
      </c>
      <c r="D341" s="5">
        <f t="shared" si="80"/>
        <v>0</v>
      </c>
      <c r="E341" s="5">
        <f t="shared" si="81"/>
        <v>0</v>
      </c>
      <c r="F341" s="5">
        <f t="shared" si="82"/>
        <v>0</v>
      </c>
      <c r="G341" s="6">
        <f t="shared" si="83"/>
        <v>0</v>
      </c>
    </row>
    <row r="342" spans="1:7" ht="12">
      <c r="A342" s="11"/>
      <c r="B342" s="4">
        <f t="shared" si="78"/>
        <v>0</v>
      </c>
      <c r="C342" s="5">
        <f t="shared" si="79"/>
        <v>0</v>
      </c>
      <c r="D342" s="5">
        <f t="shared" si="80"/>
        <v>0</v>
      </c>
      <c r="E342" s="5">
        <f t="shared" si="81"/>
        <v>0</v>
      </c>
      <c r="F342" s="5">
        <f t="shared" si="82"/>
        <v>0</v>
      </c>
      <c r="G342" s="6">
        <f t="shared" si="83"/>
        <v>0</v>
      </c>
    </row>
    <row r="343" spans="1:7" ht="12">
      <c r="A343" s="11"/>
      <c r="B343" s="4">
        <f t="shared" si="78"/>
        <v>0</v>
      </c>
      <c r="C343" s="5">
        <f t="shared" si="79"/>
        <v>0</v>
      </c>
      <c r="D343" s="5">
        <f t="shared" si="80"/>
        <v>0</v>
      </c>
      <c r="E343" s="5">
        <f t="shared" si="81"/>
        <v>0</v>
      </c>
      <c r="F343" s="5">
        <f t="shared" si="82"/>
        <v>0</v>
      </c>
      <c r="G343" s="6">
        <f t="shared" si="83"/>
        <v>0</v>
      </c>
    </row>
    <row r="344" spans="1:7" ht="12">
      <c r="A344" s="11"/>
      <c r="B344" s="4">
        <f t="shared" si="78"/>
        <v>0</v>
      </c>
      <c r="C344" s="5">
        <f t="shared" si="79"/>
        <v>0</v>
      </c>
      <c r="D344" s="5">
        <f t="shared" si="80"/>
        <v>0</v>
      </c>
      <c r="E344" s="5">
        <f t="shared" si="81"/>
        <v>0</v>
      </c>
      <c r="F344" s="5">
        <f t="shared" si="82"/>
        <v>0</v>
      </c>
      <c r="G344" s="6">
        <f t="shared" si="83"/>
        <v>0</v>
      </c>
    </row>
    <row r="345" spans="1:7" ht="12">
      <c r="A345" s="11"/>
      <c r="B345" s="4">
        <f t="shared" si="78"/>
        <v>0</v>
      </c>
      <c r="C345" s="5">
        <f t="shared" si="79"/>
        <v>0</v>
      </c>
      <c r="D345" s="5">
        <f t="shared" si="80"/>
        <v>0</v>
      </c>
      <c r="E345" s="5">
        <f t="shared" si="81"/>
        <v>0</v>
      </c>
      <c r="F345" s="5">
        <f t="shared" si="82"/>
        <v>0</v>
      </c>
      <c r="G345" s="6">
        <f t="shared" si="83"/>
        <v>0</v>
      </c>
    </row>
    <row r="346" spans="1:7" ht="12">
      <c r="A346" s="11"/>
      <c r="B346" s="4">
        <f t="shared" si="78"/>
        <v>0</v>
      </c>
      <c r="C346" s="5">
        <f t="shared" si="79"/>
        <v>0</v>
      </c>
      <c r="D346" s="5">
        <f t="shared" si="80"/>
        <v>0</v>
      </c>
      <c r="E346" s="5">
        <f t="shared" si="81"/>
        <v>0</v>
      </c>
      <c r="F346" s="5">
        <f t="shared" si="82"/>
        <v>0</v>
      </c>
      <c r="G346" s="6">
        <f t="shared" si="83"/>
        <v>0</v>
      </c>
    </row>
    <row r="347" spans="1:7" ht="12">
      <c r="A347" s="11"/>
      <c r="B347" s="4">
        <f t="shared" si="78"/>
        <v>0</v>
      </c>
      <c r="C347" s="5">
        <f t="shared" si="79"/>
        <v>0</v>
      </c>
      <c r="D347" s="5">
        <f t="shared" si="80"/>
        <v>0</v>
      </c>
      <c r="E347" s="5">
        <f t="shared" si="81"/>
        <v>0</v>
      </c>
      <c r="F347" s="5">
        <f t="shared" si="82"/>
        <v>0</v>
      </c>
      <c r="G347" s="6">
        <f t="shared" si="83"/>
        <v>0</v>
      </c>
    </row>
    <row r="348" spans="1:7" ht="12">
      <c r="A348" s="11"/>
      <c r="B348" s="4">
        <f t="shared" si="78"/>
        <v>0</v>
      </c>
      <c r="C348" s="5">
        <f t="shared" si="79"/>
        <v>0</v>
      </c>
      <c r="D348" s="5">
        <f t="shared" si="80"/>
        <v>0</v>
      </c>
      <c r="E348" s="5">
        <f t="shared" si="81"/>
        <v>0</v>
      </c>
      <c r="F348" s="5">
        <f t="shared" si="82"/>
        <v>0</v>
      </c>
      <c r="G348" s="6">
        <f t="shared" si="83"/>
        <v>0</v>
      </c>
    </row>
    <row r="349" spans="1:7" ht="12">
      <c r="A349" s="11"/>
      <c r="B349" s="4">
        <f t="shared" si="78"/>
        <v>0</v>
      </c>
      <c r="C349" s="5">
        <f t="shared" si="79"/>
        <v>0</v>
      </c>
      <c r="D349" s="5">
        <f t="shared" si="80"/>
        <v>0</v>
      </c>
      <c r="E349" s="5">
        <f t="shared" si="81"/>
        <v>0</v>
      </c>
      <c r="F349" s="5">
        <f t="shared" si="82"/>
        <v>0</v>
      </c>
      <c r="G349" s="6">
        <f t="shared" si="83"/>
        <v>0</v>
      </c>
    </row>
    <row r="350" spans="1:7" ht="12">
      <c r="A350" s="11"/>
      <c r="B350" s="4">
        <f t="shared" si="78"/>
        <v>0</v>
      </c>
      <c r="C350" s="5">
        <f t="shared" si="79"/>
        <v>0</v>
      </c>
      <c r="D350" s="5">
        <f t="shared" si="80"/>
        <v>0</v>
      </c>
      <c r="E350" s="5">
        <f t="shared" si="81"/>
        <v>0</v>
      </c>
      <c r="F350" s="5">
        <f t="shared" si="82"/>
        <v>0</v>
      </c>
      <c r="G350" s="6">
        <f t="shared" si="83"/>
        <v>0</v>
      </c>
    </row>
    <row r="351" spans="1:7" ht="12">
      <c r="A351" s="11"/>
      <c r="B351" s="4">
        <f t="shared" si="78"/>
        <v>0</v>
      </c>
      <c r="C351" s="5">
        <f t="shared" si="79"/>
        <v>0</v>
      </c>
      <c r="D351" s="5">
        <f t="shared" si="80"/>
        <v>0</v>
      </c>
      <c r="E351" s="5">
        <f t="shared" si="81"/>
        <v>0</v>
      </c>
      <c r="F351" s="5">
        <f t="shared" si="82"/>
        <v>0</v>
      </c>
      <c r="G351" s="6">
        <f t="shared" si="83"/>
        <v>0</v>
      </c>
    </row>
    <row r="352" spans="1:7" ht="12">
      <c r="A352" s="11"/>
      <c r="B352" s="4">
        <f t="shared" si="78"/>
        <v>0</v>
      </c>
      <c r="C352" s="5">
        <f t="shared" si="79"/>
        <v>0</v>
      </c>
      <c r="D352" s="5">
        <f t="shared" si="80"/>
        <v>0</v>
      </c>
      <c r="E352" s="5">
        <f t="shared" si="81"/>
        <v>0</v>
      </c>
      <c r="F352" s="5">
        <f t="shared" si="82"/>
        <v>0</v>
      </c>
      <c r="G352" s="6">
        <f t="shared" si="83"/>
        <v>0</v>
      </c>
    </row>
    <row r="353" spans="1:7" ht="12">
      <c r="A353" s="11"/>
      <c r="B353" s="4">
        <f t="shared" si="78"/>
        <v>0</v>
      </c>
      <c r="C353" s="5">
        <f t="shared" si="79"/>
        <v>0</v>
      </c>
      <c r="D353" s="5">
        <f t="shared" si="80"/>
        <v>0</v>
      </c>
      <c r="E353" s="5">
        <f t="shared" si="81"/>
        <v>0</v>
      </c>
      <c r="F353" s="5">
        <f t="shared" si="82"/>
        <v>0</v>
      </c>
      <c r="G353" s="6">
        <f t="shared" si="83"/>
        <v>0</v>
      </c>
    </row>
    <row r="354" spans="1:7" ht="12">
      <c r="A354" s="11"/>
      <c r="B354" s="4">
        <f t="shared" si="78"/>
        <v>0</v>
      </c>
      <c r="C354" s="5">
        <f t="shared" si="79"/>
        <v>0</v>
      </c>
      <c r="D354" s="5">
        <f t="shared" si="80"/>
        <v>0</v>
      </c>
      <c r="E354" s="5">
        <f t="shared" si="81"/>
        <v>0</v>
      </c>
      <c r="F354" s="5">
        <f t="shared" si="82"/>
        <v>0</v>
      </c>
      <c r="G354" s="6">
        <f t="shared" si="83"/>
        <v>0</v>
      </c>
    </row>
    <row r="355" spans="1:7" ht="12">
      <c r="A355" s="11"/>
      <c r="B355" s="4">
        <f t="shared" si="78"/>
        <v>0</v>
      </c>
      <c r="C355" s="5">
        <f t="shared" si="79"/>
        <v>0</v>
      </c>
      <c r="D355" s="5">
        <f t="shared" si="80"/>
        <v>0</v>
      </c>
      <c r="E355" s="5">
        <f t="shared" si="81"/>
        <v>0</v>
      </c>
      <c r="F355" s="5">
        <f t="shared" si="82"/>
        <v>0</v>
      </c>
      <c r="G355" s="6">
        <f t="shared" si="83"/>
        <v>0</v>
      </c>
    </row>
    <row r="356" spans="1:7" ht="12">
      <c r="A356" s="11"/>
      <c r="B356" s="4">
        <f t="shared" si="78"/>
        <v>0</v>
      </c>
      <c r="C356" s="5">
        <f t="shared" si="79"/>
        <v>0</v>
      </c>
      <c r="D356" s="5">
        <f t="shared" si="80"/>
        <v>0</v>
      </c>
      <c r="E356" s="5">
        <f t="shared" si="81"/>
        <v>0</v>
      </c>
      <c r="F356" s="5">
        <f t="shared" si="82"/>
        <v>0</v>
      </c>
      <c r="G356" s="6">
        <f t="shared" si="83"/>
        <v>0</v>
      </c>
    </row>
    <row r="357" spans="1:7" ht="12">
      <c r="A357" s="11"/>
      <c r="B357" s="4">
        <f t="shared" si="78"/>
        <v>0</v>
      </c>
      <c r="C357" s="5">
        <f t="shared" si="79"/>
        <v>0</v>
      </c>
      <c r="D357" s="5">
        <f t="shared" si="80"/>
        <v>0</v>
      </c>
      <c r="E357" s="5">
        <f t="shared" si="81"/>
        <v>0</v>
      </c>
      <c r="F357" s="5">
        <f t="shared" si="82"/>
        <v>0</v>
      </c>
      <c r="G357" s="6">
        <f t="shared" si="83"/>
        <v>0</v>
      </c>
    </row>
    <row r="358" spans="1:7" ht="12">
      <c r="A358" s="11"/>
      <c r="B358" s="4">
        <f t="shared" si="78"/>
        <v>0</v>
      </c>
      <c r="C358" s="5">
        <f t="shared" si="79"/>
        <v>0</v>
      </c>
      <c r="D358" s="5">
        <f t="shared" si="80"/>
        <v>0</v>
      </c>
      <c r="E358" s="5">
        <f t="shared" si="81"/>
        <v>0</v>
      </c>
      <c r="F358" s="5">
        <f t="shared" si="82"/>
        <v>0</v>
      </c>
      <c r="G358" s="6">
        <f t="shared" si="83"/>
        <v>0</v>
      </c>
    </row>
    <row r="359" spans="1:7" ht="12">
      <c r="A359" s="11"/>
      <c r="B359" s="4">
        <f t="shared" si="78"/>
        <v>0</v>
      </c>
      <c r="C359" s="5">
        <f t="shared" si="79"/>
        <v>0</v>
      </c>
      <c r="D359" s="5">
        <f t="shared" si="80"/>
        <v>0</v>
      </c>
      <c r="E359" s="5">
        <f t="shared" si="81"/>
        <v>0</v>
      </c>
      <c r="F359" s="5">
        <f t="shared" si="82"/>
        <v>0</v>
      </c>
      <c r="G359" s="6">
        <f t="shared" si="83"/>
        <v>0</v>
      </c>
    </row>
    <row r="360" spans="1:7" ht="12">
      <c r="A360" s="11"/>
      <c r="B360" s="4">
        <f t="shared" si="78"/>
        <v>0</v>
      </c>
      <c r="C360" s="5">
        <f t="shared" si="79"/>
        <v>0</v>
      </c>
      <c r="D360" s="5">
        <f t="shared" si="80"/>
        <v>0</v>
      </c>
      <c r="E360" s="5">
        <f t="shared" si="81"/>
        <v>0</v>
      </c>
      <c r="F360" s="5">
        <f t="shared" si="82"/>
        <v>0</v>
      </c>
      <c r="G360" s="6">
        <f t="shared" si="83"/>
        <v>0</v>
      </c>
    </row>
    <row r="361" spans="1:7" ht="12">
      <c r="A361" s="11"/>
      <c r="B361" s="4">
        <f t="shared" si="78"/>
        <v>0</v>
      </c>
      <c r="C361" s="5">
        <f t="shared" si="79"/>
        <v>0</v>
      </c>
      <c r="D361" s="5">
        <f t="shared" si="80"/>
        <v>0</v>
      </c>
      <c r="E361" s="5">
        <f t="shared" si="81"/>
        <v>0</v>
      </c>
      <c r="F361" s="5">
        <f t="shared" si="82"/>
        <v>0</v>
      </c>
      <c r="G361" s="6">
        <f t="shared" si="83"/>
        <v>0</v>
      </c>
    </row>
    <row r="362" spans="1:9" ht="12.75" thickBot="1">
      <c r="A362" s="12"/>
      <c r="B362" s="7">
        <f t="shared" si="78"/>
        <v>0</v>
      </c>
      <c r="C362" s="8">
        <f t="shared" si="79"/>
        <v>0</v>
      </c>
      <c r="D362" s="8">
        <f t="shared" si="80"/>
        <v>0</v>
      </c>
      <c r="E362" s="8">
        <f t="shared" si="81"/>
        <v>0</v>
      </c>
      <c r="F362" s="8">
        <f t="shared" si="82"/>
        <v>0</v>
      </c>
      <c r="G362" s="9">
        <f t="shared" si="83"/>
        <v>0</v>
      </c>
      <c r="H362" t="s">
        <v>8</v>
      </c>
      <c r="I362" t="s">
        <v>9</v>
      </c>
    </row>
    <row r="363" spans="1:9" ht="12">
      <c r="A363" t="s">
        <v>10</v>
      </c>
      <c r="B363">
        <f>SUM(B334:B362)/1000/0.045</f>
        <v>0</v>
      </c>
      <c r="C363">
        <f>SUM(C334:C362)/1000/0.045</f>
        <v>0</v>
      </c>
      <c r="D363">
        <f>SUM(D334:D362)/1000/0.045</f>
        <v>0</v>
      </c>
      <c r="H363">
        <f>SUM(B363:D363)</f>
        <v>0</v>
      </c>
      <c r="I363">
        <f>SUM(E364:G364)</f>
        <v>0</v>
      </c>
    </row>
    <row r="364" spans="1:7" ht="12">
      <c r="A364" t="s">
        <v>11</v>
      </c>
      <c r="E364">
        <f>SUM(E334:E362)/0.045</f>
        <v>0</v>
      </c>
      <c r="F364">
        <f>SUM(F334:F362)/0.045</f>
        <v>0</v>
      </c>
      <c r="G364">
        <f>SUM(G334:G362)/0.045</f>
        <v>0</v>
      </c>
    </row>
    <row r="367" spans="8:9" ht="12">
      <c r="H367" t="s">
        <v>25</v>
      </c>
      <c r="I367" t="s">
        <v>26</v>
      </c>
    </row>
    <row r="368" spans="8:9" ht="12">
      <c r="H368">
        <f>SUM(H10:H364)</f>
        <v>382.8159421259442</v>
      </c>
      <c r="I368">
        <f>SUM(I10:I364)</f>
        <v>958.8147556321354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8"/>
  <sheetViews>
    <sheetView tabSelected="1" workbookViewId="0" topLeftCell="A188">
      <selection activeCell="I369" sqref="I369"/>
    </sheetView>
  </sheetViews>
  <sheetFormatPr defaultColWidth="11.421875" defaultRowHeight="12.75"/>
  <cols>
    <col min="1" max="1" width="19.421875" style="0" customWidth="1"/>
    <col min="2" max="2" width="8.28125" style="0" customWidth="1"/>
    <col min="3" max="3" width="10.7109375" style="0" customWidth="1"/>
    <col min="4" max="4" width="10.421875" style="0" customWidth="1"/>
    <col min="5" max="5" width="10.140625" style="0" customWidth="1"/>
    <col min="6" max="6" width="12.421875" style="0" customWidth="1"/>
    <col min="7" max="7" width="10.140625" style="0" customWidth="1"/>
    <col min="8" max="8" width="18.7109375" style="0" customWidth="1"/>
    <col min="9" max="9" width="20.00390625" style="0" customWidth="1"/>
    <col min="10" max="16384" width="8.8515625" style="0" customWidth="1"/>
  </cols>
  <sheetData>
    <row r="1" ht="12">
      <c r="A1" t="s">
        <v>28</v>
      </c>
    </row>
    <row r="2" ht="12.75" thickBot="1">
      <c r="A2" t="s">
        <v>0</v>
      </c>
    </row>
    <row r="3" spans="1:7" ht="12">
      <c r="A3" s="10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</row>
    <row r="4" spans="1:7" ht="12">
      <c r="A4" s="11"/>
      <c r="B4" s="4">
        <f>0.16*POWER(A4,2.234)</f>
        <v>0</v>
      </c>
      <c r="C4" s="5">
        <f>0.008*POWER(A4,2.831)</f>
        <v>0</v>
      </c>
      <c r="D4" s="5">
        <f>0.037*POWER(A4,1.54)</f>
        <v>0</v>
      </c>
      <c r="E4" s="5">
        <f>B4*0.001</f>
        <v>0</v>
      </c>
      <c r="F4" s="5">
        <f>C4*0.0062</f>
        <v>0</v>
      </c>
      <c r="G4" s="6">
        <f>D4*0.0239</f>
        <v>0</v>
      </c>
    </row>
    <row r="5" spans="1:7" ht="12">
      <c r="A5" s="11"/>
      <c r="B5" s="4">
        <f aca="true" t="shared" si="0" ref="B5:B26">0.16*POWER(A5,2.234)</f>
        <v>0</v>
      </c>
      <c r="C5" s="5">
        <f aca="true" t="shared" si="1" ref="C5:C26">0.008*POWER(A5,2.831)</f>
        <v>0</v>
      </c>
      <c r="D5" s="5">
        <f aca="true" t="shared" si="2" ref="D5:D26">0.037*POWER(A5,1.54)</f>
        <v>0</v>
      </c>
      <c r="E5" s="5">
        <f aca="true" t="shared" si="3" ref="E5:E26">B5*0.001</f>
        <v>0</v>
      </c>
      <c r="F5" s="5">
        <f aca="true" t="shared" si="4" ref="F5:F26">C5*0.0062</f>
        <v>0</v>
      </c>
      <c r="G5" s="6">
        <f aca="true" t="shared" si="5" ref="G5:G26">D5*0.0239</f>
        <v>0</v>
      </c>
    </row>
    <row r="6" spans="1:7" ht="12">
      <c r="A6" s="11"/>
      <c r="B6" s="4">
        <f t="shared" si="0"/>
        <v>0</v>
      </c>
      <c r="C6" s="5">
        <f t="shared" si="1"/>
        <v>0</v>
      </c>
      <c r="D6" s="5">
        <f t="shared" si="2"/>
        <v>0</v>
      </c>
      <c r="E6" s="5">
        <f t="shared" si="3"/>
        <v>0</v>
      </c>
      <c r="F6" s="5">
        <f t="shared" si="4"/>
        <v>0</v>
      </c>
      <c r="G6" s="6">
        <f t="shared" si="5"/>
        <v>0</v>
      </c>
    </row>
    <row r="7" spans="1:7" ht="12">
      <c r="A7" s="11"/>
      <c r="B7" s="4">
        <f t="shared" si="0"/>
        <v>0</v>
      </c>
      <c r="C7" s="5">
        <f t="shared" si="1"/>
        <v>0</v>
      </c>
      <c r="D7" s="5">
        <f t="shared" si="2"/>
        <v>0</v>
      </c>
      <c r="E7" s="5">
        <f t="shared" si="3"/>
        <v>0</v>
      </c>
      <c r="F7" s="5">
        <f t="shared" si="4"/>
        <v>0</v>
      </c>
      <c r="G7" s="6">
        <f t="shared" si="5"/>
        <v>0</v>
      </c>
    </row>
    <row r="8" spans="1:7" ht="12">
      <c r="A8" s="11"/>
      <c r="B8" s="4">
        <f t="shared" si="0"/>
        <v>0</v>
      </c>
      <c r="C8" s="5">
        <f t="shared" si="1"/>
        <v>0</v>
      </c>
      <c r="D8" s="5">
        <f t="shared" si="2"/>
        <v>0</v>
      </c>
      <c r="E8" s="5">
        <f t="shared" si="3"/>
        <v>0</v>
      </c>
      <c r="F8" s="5">
        <f t="shared" si="4"/>
        <v>0</v>
      </c>
      <c r="G8" s="6">
        <f t="shared" si="5"/>
        <v>0</v>
      </c>
    </row>
    <row r="9" spans="1:7" ht="12">
      <c r="A9" s="11"/>
      <c r="B9" s="4">
        <f t="shared" si="0"/>
        <v>0</v>
      </c>
      <c r="C9" s="5">
        <f t="shared" si="1"/>
        <v>0</v>
      </c>
      <c r="D9" s="5">
        <f t="shared" si="2"/>
        <v>0</v>
      </c>
      <c r="E9" s="5">
        <f t="shared" si="3"/>
        <v>0</v>
      </c>
      <c r="F9" s="5">
        <f t="shared" si="4"/>
        <v>0</v>
      </c>
      <c r="G9" s="6">
        <f t="shared" si="5"/>
        <v>0</v>
      </c>
    </row>
    <row r="10" spans="1:7" ht="12">
      <c r="A10" s="11"/>
      <c r="B10" s="4">
        <f t="shared" si="0"/>
        <v>0</v>
      </c>
      <c r="C10" s="5">
        <f t="shared" si="1"/>
        <v>0</v>
      </c>
      <c r="D10" s="5">
        <f t="shared" si="2"/>
        <v>0</v>
      </c>
      <c r="E10" s="5">
        <f t="shared" si="3"/>
        <v>0</v>
      </c>
      <c r="F10" s="5">
        <f t="shared" si="4"/>
        <v>0</v>
      </c>
      <c r="G10" s="6">
        <f t="shared" si="5"/>
        <v>0</v>
      </c>
    </row>
    <row r="11" spans="1:7" ht="12">
      <c r="A11" s="11"/>
      <c r="B11" s="4">
        <f t="shared" si="0"/>
        <v>0</v>
      </c>
      <c r="C11" s="5">
        <f t="shared" si="1"/>
        <v>0</v>
      </c>
      <c r="D11" s="5">
        <f t="shared" si="2"/>
        <v>0</v>
      </c>
      <c r="E11" s="5">
        <f t="shared" si="3"/>
        <v>0</v>
      </c>
      <c r="F11" s="5">
        <f t="shared" si="4"/>
        <v>0</v>
      </c>
      <c r="G11" s="6">
        <f t="shared" si="5"/>
        <v>0</v>
      </c>
    </row>
    <row r="12" spans="1:7" ht="12">
      <c r="A12" s="11"/>
      <c r="B12" s="4">
        <f t="shared" si="0"/>
        <v>0</v>
      </c>
      <c r="C12" s="5">
        <f t="shared" si="1"/>
        <v>0</v>
      </c>
      <c r="D12" s="5">
        <f t="shared" si="2"/>
        <v>0</v>
      </c>
      <c r="E12" s="5">
        <f t="shared" si="3"/>
        <v>0</v>
      </c>
      <c r="F12" s="5">
        <f t="shared" si="4"/>
        <v>0</v>
      </c>
      <c r="G12" s="6">
        <f t="shared" si="5"/>
        <v>0</v>
      </c>
    </row>
    <row r="13" spans="1:7" ht="12">
      <c r="A13" s="11"/>
      <c r="B13" s="4">
        <f t="shared" si="0"/>
        <v>0</v>
      </c>
      <c r="C13" s="5">
        <f t="shared" si="1"/>
        <v>0</v>
      </c>
      <c r="D13" s="5">
        <f t="shared" si="2"/>
        <v>0</v>
      </c>
      <c r="E13" s="5">
        <f t="shared" si="3"/>
        <v>0</v>
      </c>
      <c r="F13" s="5">
        <f t="shared" si="4"/>
        <v>0</v>
      </c>
      <c r="G13" s="6">
        <f t="shared" si="5"/>
        <v>0</v>
      </c>
    </row>
    <row r="14" spans="1:7" ht="12">
      <c r="A14" s="11"/>
      <c r="B14" s="4">
        <f t="shared" si="0"/>
        <v>0</v>
      </c>
      <c r="C14" s="5">
        <f t="shared" si="1"/>
        <v>0</v>
      </c>
      <c r="D14" s="5">
        <f t="shared" si="2"/>
        <v>0</v>
      </c>
      <c r="E14" s="5">
        <f t="shared" si="3"/>
        <v>0</v>
      </c>
      <c r="F14" s="5">
        <f t="shared" si="4"/>
        <v>0</v>
      </c>
      <c r="G14" s="6">
        <f t="shared" si="5"/>
        <v>0</v>
      </c>
    </row>
    <row r="15" spans="1:7" ht="12">
      <c r="A15" s="11"/>
      <c r="B15" s="4">
        <f t="shared" si="0"/>
        <v>0</v>
      </c>
      <c r="C15" s="5">
        <f t="shared" si="1"/>
        <v>0</v>
      </c>
      <c r="D15" s="5">
        <f t="shared" si="2"/>
        <v>0</v>
      </c>
      <c r="E15" s="5">
        <f t="shared" si="3"/>
        <v>0</v>
      </c>
      <c r="F15" s="5">
        <f t="shared" si="4"/>
        <v>0</v>
      </c>
      <c r="G15" s="6">
        <f t="shared" si="5"/>
        <v>0</v>
      </c>
    </row>
    <row r="16" spans="1:7" ht="12">
      <c r="A16" s="11"/>
      <c r="B16" s="4">
        <f t="shared" si="0"/>
        <v>0</v>
      </c>
      <c r="C16" s="5">
        <f t="shared" si="1"/>
        <v>0</v>
      </c>
      <c r="D16" s="5">
        <f t="shared" si="2"/>
        <v>0</v>
      </c>
      <c r="E16" s="5">
        <f t="shared" si="3"/>
        <v>0</v>
      </c>
      <c r="F16" s="5">
        <f t="shared" si="4"/>
        <v>0</v>
      </c>
      <c r="G16" s="6">
        <f t="shared" si="5"/>
        <v>0</v>
      </c>
    </row>
    <row r="17" spans="1:7" ht="12">
      <c r="A17" s="11"/>
      <c r="B17" s="4">
        <f t="shared" si="0"/>
        <v>0</v>
      </c>
      <c r="C17" s="5">
        <f t="shared" si="1"/>
        <v>0</v>
      </c>
      <c r="D17" s="5">
        <f t="shared" si="2"/>
        <v>0</v>
      </c>
      <c r="E17" s="5">
        <f t="shared" si="3"/>
        <v>0</v>
      </c>
      <c r="F17" s="5">
        <f t="shared" si="4"/>
        <v>0</v>
      </c>
      <c r="G17" s="6">
        <f t="shared" si="5"/>
        <v>0</v>
      </c>
    </row>
    <row r="18" spans="1:7" ht="12">
      <c r="A18" s="11"/>
      <c r="B18" s="4">
        <f t="shared" si="0"/>
        <v>0</v>
      </c>
      <c r="C18" s="5">
        <f t="shared" si="1"/>
        <v>0</v>
      </c>
      <c r="D18" s="5">
        <f t="shared" si="2"/>
        <v>0</v>
      </c>
      <c r="E18" s="5">
        <f t="shared" si="3"/>
        <v>0</v>
      </c>
      <c r="F18" s="5">
        <f t="shared" si="4"/>
        <v>0</v>
      </c>
      <c r="G18" s="6">
        <f t="shared" si="5"/>
        <v>0</v>
      </c>
    </row>
    <row r="19" spans="1:7" ht="12">
      <c r="A19" s="11"/>
      <c r="B19" s="4">
        <f t="shared" si="0"/>
        <v>0</v>
      </c>
      <c r="C19" s="5">
        <f t="shared" si="1"/>
        <v>0</v>
      </c>
      <c r="D19" s="5">
        <f t="shared" si="2"/>
        <v>0</v>
      </c>
      <c r="E19" s="5">
        <f t="shared" si="3"/>
        <v>0</v>
      </c>
      <c r="F19" s="5">
        <f t="shared" si="4"/>
        <v>0</v>
      </c>
      <c r="G19" s="6">
        <f t="shared" si="5"/>
        <v>0</v>
      </c>
    </row>
    <row r="20" spans="1:7" ht="12">
      <c r="A20" s="11"/>
      <c r="B20" s="4">
        <f t="shared" si="0"/>
        <v>0</v>
      </c>
      <c r="C20" s="5">
        <f t="shared" si="1"/>
        <v>0</v>
      </c>
      <c r="D20" s="5">
        <f t="shared" si="2"/>
        <v>0</v>
      </c>
      <c r="E20" s="5">
        <f t="shared" si="3"/>
        <v>0</v>
      </c>
      <c r="F20" s="5">
        <f t="shared" si="4"/>
        <v>0</v>
      </c>
      <c r="G20" s="6">
        <f t="shared" si="5"/>
        <v>0</v>
      </c>
    </row>
    <row r="21" spans="1:7" ht="12">
      <c r="A21" s="11"/>
      <c r="B21" s="4">
        <f t="shared" si="0"/>
        <v>0</v>
      </c>
      <c r="C21" s="5">
        <f t="shared" si="1"/>
        <v>0</v>
      </c>
      <c r="D21" s="5">
        <f t="shared" si="2"/>
        <v>0</v>
      </c>
      <c r="E21" s="5">
        <f t="shared" si="3"/>
        <v>0</v>
      </c>
      <c r="F21" s="5">
        <f t="shared" si="4"/>
        <v>0</v>
      </c>
      <c r="G21" s="6">
        <f t="shared" si="5"/>
        <v>0</v>
      </c>
    </row>
    <row r="22" spans="1:7" ht="12">
      <c r="A22" s="11"/>
      <c r="B22" s="4">
        <f t="shared" si="0"/>
        <v>0</v>
      </c>
      <c r="C22" s="5">
        <f t="shared" si="1"/>
        <v>0</v>
      </c>
      <c r="D22" s="5">
        <f t="shared" si="2"/>
        <v>0</v>
      </c>
      <c r="E22" s="5">
        <f t="shared" si="3"/>
        <v>0</v>
      </c>
      <c r="F22" s="5">
        <f t="shared" si="4"/>
        <v>0</v>
      </c>
      <c r="G22" s="6">
        <f t="shared" si="5"/>
        <v>0</v>
      </c>
    </row>
    <row r="23" spans="1:7" ht="12">
      <c r="A23" s="11"/>
      <c r="B23" s="4">
        <f t="shared" si="0"/>
        <v>0</v>
      </c>
      <c r="C23" s="5">
        <f t="shared" si="1"/>
        <v>0</v>
      </c>
      <c r="D23" s="5">
        <f t="shared" si="2"/>
        <v>0</v>
      </c>
      <c r="E23" s="5">
        <f t="shared" si="3"/>
        <v>0</v>
      </c>
      <c r="F23" s="5">
        <f t="shared" si="4"/>
        <v>0</v>
      </c>
      <c r="G23" s="6">
        <f t="shared" si="5"/>
        <v>0</v>
      </c>
    </row>
    <row r="24" spans="1:7" ht="12">
      <c r="A24" s="11"/>
      <c r="B24" s="4">
        <f t="shared" si="0"/>
        <v>0</v>
      </c>
      <c r="C24" s="5">
        <f t="shared" si="1"/>
        <v>0</v>
      </c>
      <c r="D24" s="5">
        <f t="shared" si="2"/>
        <v>0</v>
      </c>
      <c r="E24" s="5">
        <f t="shared" si="3"/>
        <v>0</v>
      </c>
      <c r="F24" s="5">
        <f t="shared" si="4"/>
        <v>0</v>
      </c>
      <c r="G24" s="6">
        <f t="shared" si="5"/>
        <v>0</v>
      </c>
    </row>
    <row r="25" spans="1:7" ht="12">
      <c r="A25" s="11"/>
      <c r="B25" s="4">
        <f t="shared" si="0"/>
        <v>0</v>
      </c>
      <c r="C25" s="5">
        <f t="shared" si="1"/>
        <v>0</v>
      </c>
      <c r="D25" s="5">
        <f t="shared" si="2"/>
        <v>0</v>
      </c>
      <c r="E25" s="5">
        <f t="shared" si="3"/>
        <v>0</v>
      </c>
      <c r="F25" s="5">
        <f t="shared" si="4"/>
        <v>0</v>
      </c>
      <c r="G25" s="6">
        <f t="shared" si="5"/>
        <v>0</v>
      </c>
    </row>
    <row r="26" spans="1:9" ht="12.75" thickBot="1">
      <c r="A26" s="12"/>
      <c r="B26" s="7">
        <f t="shared" si="0"/>
        <v>0</v>
      </c>
      <c r="C26" s="8">
        <f t="shared" si="1"/>
        <v>0</v>
      </c>
      <c r="D26" s="8">
        <f t="shared" si="2"/>
        <v>0</v>
      </c>
      <c r="E26" s="8">
        <f t="shared" si="3"/>
        <v>0</v>
      </c>
      <c r="F26" s="8">
        <f t="shared" si="4"/>
        <v>0</v>
      </c>
      <c r="G26" s="9">
        <f t="shared" si="5"/>
        <v>0</v>
      </c>
      <c r="H26" t="s">
        <v>8</v>
      </c>
      <c r="I26" t="s">
        <v>9</v>
      </c>
    </row>
    <row r="27" spans="1:9" ht="12">
      <c r="A27" t="s">
        <v>10</v>
      </c>
      <c r="B27">
        <f>SUM(B4:B26)/1000/0.045</f>
        <v>0</v>
      </c>
      <c r="C27">
        <f>SUM(C4:C26)/1000/0.045</f>
        <v>0</v>
      </c>
      <c r="D27">
        <f>SUM(D4:D26)/1000/0.045</f>
        <v>0</v>
      </c>
      <c r="H27">
        <f>SUM(B27:D27)</f>
        <v>0</v>
      </c>
      <c r="I27">
        <f>SUM(E28:G28)</f>
        <v>0</v>
      </c>
    </row>
    <row r="28" spans="1:7" ht="12">
      <c r="A28" t="s">
        <v>11</v>
      </c>
      <c r="E28">
        <f>SUM(E4:E26)/0.045</f>
        <v>0</v>
      </c>
      <c r="F28">
        <f>SUM(F4:F26)/0.045</f>
        <v>0</v>
      </c>
      <c r="G28">
        <f>SUM(G4:G26)/0.045</f>
        <v>0</v>
      </c>
    </row>
    <row r="32" ht="12.75" thickBot="1">
      <c r="A32" t="s">
        <v>12</v>
      </c>
    </row>
    <row r="33" spans="1:7" ht="12">
      <c r="A33" s="10" t="s">
        <v>1</v>
      </c>
      <c r="B33" s="1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3" t="s">
        <v>7</v>
      </c>
    </row>
    <row r="34" spans="1:7" ht="12">
      <c r="A34" s="11"/>
      <c r="B34" s="4">
        <f>0.152*POWER(A34,2.23)</f>
        <v>0</v>
      </c>
      <c r="C34" s="5">
        <f>0.0081*POWER(A34,2.821)</f>
        <v>0</v>
      </c>
      <c r="D34" s="5">
        <f>0.0386*POWER(A34,1.529)</f>
        <v>0</v>
      </c>
      <c r="E34" s="5">
        <f>B34*0.001</f>
        <v>0</v>
      </c>
      <c r="F34" s="5">
        <f>C34*0.0059</f>
        <v>0</v>
      </c>
      <c r="G34" s="6">
        <f>D34*0.0229</f>
        <v>0</v>
      </c>
    </row>
    <row r="35" spans="1:7" ht="12">
      <c r="A35" s="11"/>
      <c r="B35" s="4">
        <f aca="true" t="shared" si="6" ref="B35:B51">0.152*POWER(A35,2.23)</f>
        <v>0</v>
      </c>
      <c r="C35" s="5">
        <f aca="true" t="shared" si="7" ref="C35:C51">0.0081*POWER(A35,2.821)</f>
        <v>0</v>
      </c>
      <c r="D35" s="5">
        <f aca="true" t="shared" si="8" ref="D35:D51">0.0386*POWER(A35,1.529)</f>
        <v>0</v>
      </c>
      <c r="E35" s="5">
        <f aca="true" t="shared" si="9" ref="E35:E51">B35*0.001</f>
        <v>0</v>
      </c>
      <c r="F35" s="5">
        <f aca="true" t="shared" si="10" ref="F35:F51">C35*0.0059</f>
        <v>0</v>
      </c>
      <c r="G35" s="6">
        <f aca="true" t="shared" si="11" ref="G35:G51">D35*0.0229</f>
        <v>0</v>
      </c>
    </row>
    <row r="36" spans="1:7" ht="12">
      <c r="A36" s="11"/>
      <c r="B36" s="4">
        <f t="shared" si="6"/>
        <v>0</v>
      </c>
      <c r="C36" s="5">
        <f t="shared" si="7"/>
        <v>0</v>
      </c>
      <c r="D36" s="5">
        <f t="shared" si="8"/>
        <v>0</v>
      </c>
      <c r="E36" s="5">
        <f t="shared" si="9"/>
        <v>0</v>
      </c>
      <c r="F36" s="5">
        <f t="shared" si="10"/>
        <v>0</v>
      </c>
      <c r="G36" s="6">
        <f t="shared" si="11"/>
        <v>0</v>
      </c>
    </row>
    <row r="37" spans="1:7" ht="12">
      <c r="A37" s="11"/>
      <c r="B37" s="4">
        <f t="shared" si="6"/>
        <v>0</v>
      </c>
      <c r="C37" s="5">
        <f t="shared" si="7"/>
        <v>0</v>
      </c>
      <c r="D37" s="5">
        <f t="shared" si="8"/>
        <v>0</v>
      </c>
      <c r="E37" s="5">
        <f t="shared" si="9"/>
        <v>0</v>
      </c>
      <c r="F37" s="5">
        <f t="shared" si="10"/>
        <v>0</v>
      </c>
      <c r="G37" s="6">
        <f t="shared" si="11"/>
        <v>0</v>
      </c>
    </row>
    <row r="38" spans="1:7" ht="12">
      <c r="A38" s="11"/>
      <c r="B38" s="4">
        <f t="shared" si="6"/>
        <v>0</v>
      </c>
      <c r="C38" s="5">
        <f t="shared" si="7"/>
        <v>0</v>
      </c>
      <c r="D38" s="5">
        <f t="shared" si="8"/>
        <v>0</v>
      </c>
      <c r="E38" s="5">
        <f t="shared" si="9"/>
        <v>0</v>
      </c>
      <c r="F38" s="5">
        <f t="shared" si="10"/>
        <v>0</v>
      </c>
      <c r="G38" s="6">
        <f t="shared" si="11"/>
        <v>0</v>
      </c>
    </row>
    <row r="39" spans="1:7" ht="12">
      <c r="A39" s="11"/>
      <c r="B39" s="4">
        <f t="shared" si="6"/>
        <v>0</v>
      </c>
      <c r="C39" s="5">
        <f t="shared" si="7"/>
        <v>0</v>
      </c>
      <c r="D39" s="5">
        <f t="shared" si="8"/>
        <v>0</v>
      </c>
      <c r="E39" s="5">
        <f t="shared" si="9"/>
        <v>0</v>
      </c>
      <c r="F39" s="5">
        <f t="shared" si="10"/>
        <v>0</v>
      </c>
      <c r="G39" s="6">
        <f t="shared" si="11"/>
        <v>0</v>
      </c>
    </row>
    <row r="40" spans="1:7" ht="12">
      <c r="A40" s="11"/>
      <c r="B40" s="4">
        <f t="shared" si="6"/>
        <v>0</v>
      </c>
      <c r="C40" s="5">
        <f t="shared" si="7"/>
        <v>0</v>
      </c>
      <c r="D40" s="5">
        <f t="shared" si="8"/>
        <v>0</v>
      </c>
      <c r="E40" s="5">
        <f t="shared" si="9"/>
        <v>0</v>
      </c>
      <c r="F40" s="5">
        <f t="shared" si="10"/>
        <v>0</v>
      </c>
      <c r="G40" s="6">
        <f t="shared" si="11"/>
        <v>0</v>
      </c>
    </row>
    <row r="41" spans="1:7" ht="12">
      <c r="A41" s="11"/>
      <c r="B41" s="4">
        <f t="shared" si="6"/>
        <v>0</v>
      </c>
      <c r="C41" s="5">
        <f t="shared" si="7"/>
        <v>0</v>
      </c>
      <c r="D41" s="5">
        <f t="shared" si="8"/>
        <v>0</v>
      </c>
      <c r="E41" s="5">
        <f t="shared" si="9"/>
        <v>0</v>
      </c>
      <c r="F41" s="5">
        <f t="shared" si="10"/>
        <v>0</v>
      </c>
      <c r="G41" s="6">
        <f t="shared" si="11"/>
        <v>0</v>
      </c>
    </row>
    <row r="42" spans="1:7" ht="12">
      <c r="A42" s="11"/>
      <c r="B42" s="4">
        <f t="shared" si="6"/>
        <v>0</v>
      </c>
      <c r="C42" s="5">
        <f t="shared" si="7"/>
        <v>0</v>
      </c>
      <c r="D42" s="5">
        <f t="shared" si="8"/>
        <v>0</v>
      </c>
      <c r="E42" s="5">
        <f t="shared" si="9"/>
        <v>0</v>
      </c>
      <c r="F42" s="5">
        <f t="shared" si="10"/>
        <v>0</v>
      </c>
      <c r="G42" s="6">
        <f t="shared" si="11"/>
        <v>0</v>
      </c>
    </row>
    <row r="43" spans="1:7" ht="12">
      <c r="A43" s="11"/>
      <c r="B43" s="4">
        <f t="shared" si="6"/>
        <v>0</v>
      </c>
      <c r="C43" s="5">
        <f t="shared" si="7"/>
        <v>0</v>
      </c>
      <c r="D43" s="5">
        <f t="shared" si="8"/>
        <v>0</v>
      </c>
      <c r="E43" s="5">
        <f t="shared" si="9"/>
        <v>0</v>
      </c>
      <c r="F43" s="5">
        <f t="shared" si="10"/>
        <v>0</v>
      </c>
      <c r="G43" s="6">
        <f t="shared" si="11"/>
        <v>0</v>
      </c>
    </row>
    <row r="44" spans="1:7" ht="12">
      <c r="A44" s="11"/>
      <c r="B44" s="4">
        <f t="shared" si="6"/>
        <v>0</v>
      </c>
      <c r="C44" s="5">
        <f t="shared" si="7"/>
        <v>0</v>
      </c>
      <c r="D44" s="5">
        <f t="shared" si="8"/>
        <v>0</v>
      </c>
      <c r="E44" s="5">
        <f t="shared" si="9"/>
        <v>0</v>
      </c>
      <c r="F44" s="5">
        <f t="shared" si="10"/>
        <v>0</v>
      </c>
      <c r="G44" s="6">
        <f t="shared" si="11"/>
        <v>0</v>
      </c>
    </row>
    <row r="45" spans="1:7" ht="12">
      <c r="A45" s="11"/>
      <c r="B45" s="4">
        <f t="shared" si="6"/>
        <v>0</v>
      </c>
      <c r="C45" s="5">
        <f t="shared" si="7"/>
        <v>0</v>
      </c>
      <c r="D45" s="5">
        <f t="shared" si="8"/>
        <v>0</v>
      </c>
      <c r="E45" s="5">
        <f t="shared" si="9"/>
        <v>0</v>
      </c>
      <c r="F45" s="5">
        <f t="shared" si="10"/>
        <v>0</v>
      </c>
      <c r="G45" s="6">
        <f t="shared" si="11"/>
        <v>0</v>
      </c>
    </row>
    <row r="46" spans="1:7" ht="12">
      <c r="A46" s="11"/>
      <c r="B46" s="4">
        <f t="shared" si="6"/>
        <v>0</v>
      </c>
      <c r="C46" s="5">
        <f t="shared" si="7"/>
        <v>0</v>
      </c>
      <c r="D46" s="5">
        <f t="shared" si="8"/>
        <v>0</v>
      </c>
      <c r="E46" s="5">
        <f t="shared" si="9"/>
        <v>0</v>
      </c>
      <c r="F46" s="5">
        <f t="shared" si="10"/>
        <v>0</v>
      </c>
      <c r="G46" s="6">
        <f t="shared" si="11"/>
        <v>0</v>
      </c>
    </row>
    <row r="47" spans="1:7" ht="12">
      <c r="A47" s="11"/>
      <c r="B47" s="4">
        <f t="shared" si="6"/>
        <v>0</v>
      </c>
      <c r="C47" s="5">
        <f t="shared" si="7"/>
        <v>0</v>
      </c>
      <c r="D47" s="5">
        <f t="shared" si="8"/>
        <v>0</v>
      </c>
      <c r="E47" s="5">
        <f t="shared" si="9"/>
        <v>0</v>
      </c>
      <c r="F47" s="5">
        <f t="shared" si="10"/>
        <v>0</v>
      </c>
      <c r="G47" s="6">
        <f t="shared" si="11"/>
        <v>0</v>
      </c>
    </row>
    <row r="48" spans="1:7" ht="12">
      <c r="A48" s="11"/>
      <c r="B48" s="4">
        <f t="shared" si="6"/>
        <v>0</v>
      </c>
      <c r="C48" s="5">
        <f t="shared" si="7"/>
        <v>0</v>
      </c>
      <c r="D48" s="5">
        <f t="shared" si="8"/>
        <v>0</v>
      </c>
      <c r="E48" s="5">
        <f t="shared" si="9"/>
        <v>0</v>
      </c>
      <c r="F48" s="5">
        <f t="shared" si="10"/>
        <v>0</v>
      </c>
      <c r="G48" s="6">
        <f t="shared" si="11"/>
        <v>0</v>
      </c>
    </row>
    <row r="49" spans="1:7" ht="12">
      <c r="A49" s="11"/>
      <c r="B49" s="4">
        <f t="shared" si="6"/>
        <v>0</v>
      </c>
      <c r="C49" s="5">
        <f t="shared" si="7"/>
        <v>0</v>
      </c>
      <c r="D49" s="5">
        <f t="shared" si="8"/>
        <v>0</v>
      </c>
      <c r="E49" s="5">
        <f t="shared" si="9"/>
        <v>0</v>
      </c>
      <c r="F49" s="5">
        <f t="shared" si="10"/>
        <v>0</v>
      </c>
      <c r="G49" s="6">
        <f t="shared" si="11"/>
        <v>0</v>
      </c>
    </row>
    <row r="50" spans="1:7" ht="12">
      <c r="A50" s="11"/>
      <c r="B50" s="4">
        <f t="shared" si="6"/>
        <v>0</v>
      </c>
      <c r="C50" s="5">
        <f t="shared" si="7"/>
        <v>0</v>
      </c>
      <c r="D50" s="5">
        <f t="shared" si="8"/>
        <v>0</v>
      </c>
      <c r="E50" s="5">
        <f t="shared" si="9"/>
        <v>0</v>
      </c>
      <c r="F50" s="5">
        <f t="shared" si="10"/>
        <v>0</v>
      </c>
      <c r="G50" s="6">
        <f t="shared" si="11"/>
        <v>0</v>
      </c>
    </row>
    <row r="51" spans="1:9" ht="12.75" thickBot="1">
      <c r="A51" s="12"/>
      <c r="B51" s="7">
        <f t="shared" si="6"/>
        <v>0</v>
      </c>
      <c r="C51" s="8">
        <f t="shared" si="7"/>
        <v>0</v>
      </c>
      <c r="D51" s="8">
        <f t="shared" si="8"/>
        <v>0</v>
      </c>
      <c r="E51" s="8">
        <f t="shared" si="9"/>
        <v>0</v>
      </c>
      <c r="F51" s="8">
        <f t="shared" si="10"/>
        <v>0</v>
      </c>
      <c r="G51" s="9">
        <f t="shared" si="11"/>
        <v>0</v>
      </c>
      <c r="H51" t="s">
        <v>8</v>
      </c>
      <c r="I51" t="s">
        <v>9</v>
      </c>
    </row>
    <row r="52" spans="1:9" ht="12">
      <c r="A52" t="s">
        <v>10</v>
      </c>
      <c r="B52">
        <f>SUM(B34:B51)/1000/0.045</f>
        <v>0</v>
      </c>
      <c r="C52">
        <f>SUM(C34:C51)/1000/0.045</f>
        <v>0</v>
      </c>
      <c r="D52">
        <f>SUM(D34:D51)/1000/0.045</f>
        <v>0</v>
      </c>
      <c r="H52">
        <f>SUM(B52:D52)</f>
        <v>0</v>
      </c>
      <c r="I52">
        <f>SUM(E53:G53)</f>
        <v>0</v>
      </c>
    </row>
    <row r="53" spans="1:7" ht="12">
      <c r="A53" t="s">
        <v>11</v>
      </c>
      <c r="E53">
        <f>SUM(E34:E51)/0.045</f>
        <v>0</v>
      </c>
      <c r="F53">
        <f>SUM(F34:F51)/0.045</f>
        <v>0</v>
      </c>
      <c r="G53">
        <f>SUM(G34:G51)/0.045</f>
        <v>0</v>
      </c>
    </row>
    <row r="57" ht="12.75" thickBot="1">
      <c r="A57" t="s">
        <v>13</v>
      </c>
    </row>
    <row r="58" spans="1:7" ht="12">
      <c r="A58" s="10" t="s">
        <v>1</v>
      </c>
      <c r="B58" s="1" t="s">
        <v>2</v>
      </c>
      <c r="C58" s="2" t="s">
        <v>3</v>
      </c>
      <c r="D58" s="2" t="s">
        <v>4</v>
      </c>
      <c r="E58" s="2" t="s">
        <v>5</v>
      </c>
      <c r="F58" s="2" t="s">
        <v>6</v>
      </c>
      <c r="G58" s="3" t="s">
        <v>7</v>
      </c>
    </row>
    <row r="59" spans="1:7" ht="12">
      <c r="A59" s="11"/>
      <c r="B59" s="4">
        <f>0.1589*POWER(A59,2.254)</f>
        <v>0</v>
      </c>
      <c r="C59" s="5">
        <f>0.0074*POWER(A59,2.791)</f>
        <v>0</v>
      </c>
      <c r="D59" s="5">
        <f>0.0301*POWER(A59,1.51)</f>
        <v>0</v>
      </c>
      <c r="E59" s="5">
        <f>B59*0.001</f>
        <v>0</v>
      </c>
      <c r="F59" s="5">
        <f>C59*0.0059</f>
        <v>0</v>
      </c>
      <c r="G59" s="6">
        <f>D59*0.0227</f>
        <v>0</v>
      </c>
    </row>
    <row r="60" spans="1:7" ht="12">
      <c r="A60" s="11"/>
      <c r="B60" s="4">
        <f aca="true" t="shared" si="12" ref="B60:B76">0.1589*POWER(A60,2.254)</f>
        <v>0</v>
      </c>
      <c r="C60" s="5">
        <f aca="true" t="shared" si="13" ref="C60:C76">0.0074*POWER(A60,2.791)</f>
        <v>0</v>
      </c>
      <c r="D60" s="5">
        <f aca="true" t="shared" si="14" ref="D60:D76">0.0301*POWER(A60,1.51)</f>
        <v>0</v>
      </c>
      <c r="E60" s="5">
        <f aca="true" t="shared" si="15" ref="E60:E76">B60*0.001</f>
        <v>0</v>
      </c>
      <c r="F60" s="5">
        <f aca="true" t="shared" si="16" ref="F60:F76">C60*0.0059</f>
        <v>0</v>
      </c>
      <c r="G60" s="6">
        <f aca="true" t="shared" si="17" ref="G60:G76">D60*0.0227</f>
        <v>0</v>
      </c>
    </row>
    <row r="61" spans="1:7" ht="12">
      <c r="A61" s="11"/>
      <c r="B61" s="4">
        <f t="shared" si="12"/>
        <v>0</v>
      </c>
      <c r="C61" s="5">
        <f t="shared" si="13"/>
        <v>0</v>
      </c>
      <c r="D61" s="5">
        <f t="shared" si="14"/>
        <v>0</v>
      </c>
      <c r="E61" s="5">
        <f t="shared" si="15"/>
        <v>0</v>
      </c>
      <c r="F61" s="5">
        <f t="shared" si="16"/>
        <v>0</v>
      </c>
      <c r="G61" s="6">
        <f t="shared" si="17"/>
        <v>0</v>
      </c>
    </row>
    <row r="62" spans="1:7" ht="12">
      <c r="A62" s="11"/>
      <c r="B62" s="4">
        <f t="shared" si="12"/>
        <v>0</v>
      </c>
      <c r="C62" s="5">
        <f t="shared" si="13"/>
        <v>0</v>
      </c>
      <c r="D62" s="5">
        <f t="shared" si="14"/>
        <v>0</v>
      </c>
      <c r="E62" s="5">
        <f t="shared" si="15"/>
        <v>0</v>
      </c>
      <c r="F62" s="5">
        <f t="shared" si="16"/>
        <v>0</v>
      </c>
      <c r="G62" s="6">
        <f t="shared" si="17"/>
        <v>0</v>
      </c>
    </row>
    <row r="63" spans="1:7" ht="12">
      <c r="A63" s="11"/>
      <c r="B63" s="4">
        <f t="shared" si="12"/>
        <v>0</v>
      </c>
      <c r="C63" s="5">
        <f t="shared" si="13"/>
        <v>0</v>
      </c>
      <c r="D63" s="5">
        <f t="shared" si="14"/>
        <v>0</v>
      </c>
      <c r="E63" s="5">
        <f t="shared" si="15"/>
        <v>0</v>
      </c>
      <c r="F63" s="5">
        <f t="shared" si="16"/>
        <v>0</v>
      </c>
      <c r="G63" s="6">
        <f t="shared" si="17"/>
        <v>0</v>
      </c>
    </row>
    <row r="64" spans="1:7" ht="12">
      <c r="A64" s="11"/>
      <c r="B64" s="4">
        <f t="shared" si="12"/>
        <v>0</v>
      </c>
      <c r="C64" s="5">
        <f t="shared" si="13"/>
        <v>0</v>
      </c>
      <c r="D64" s="5">
        <f t="shared" si="14"/>
        <v>0</v>
      </c>
      <c r="E64" s="5">
        <f t="shared" si="15"/>
        <v>0</v>
      </c>
      <c r="F64" s="5">
        <f t="shared" si="16"/>
        <v>0</v>
      </c>
      <c r="G64" s="6">
        <f t="shared" si="17"/>
        <v>0</v>
      </c>
    </row>
    <row r="65" spans="1:7" ht="12">
      <c r="A65" s="11"/>
      <c r="B65" s="4">
        <f t="shared" si="12"/>
        <v>0</v>
      </c>
      <c r="C65" s="5">
        <f t="shared" si="13"/>
        <v>0</v>
      </c>
      <c r="D65" s="5">
        <f t="shared" si="14"/>
        <v>0</v>
      </c>
      <c r="E65" s="5">
        <f t="shared" si="15"/>
        <v>0</v>
      </c>
      <c r="F65" s="5">
        <f t="shared" si="16"/>
        <v>0</v>
      </c>
      <c r="G65" s="6">
        <f t="shared" si="17"/>
        <v>0</v>
      </c>
    </row>
    <row r="66" spans="1:7" ht="12">
      <c r="A66" s="11"/>
      <c r="B66" s="4">
        <f t="shared" si="12"/>
        <v>0</v>
      </c>
      <c r="C66" s="5">
        <f t="shared" si="13"/>
        <v>0</v>
      </c>
      <c r="D66" s="5">
        <f t="shared" si="14"/>
        <v>0</v>
      </c>
      <c r="E66" s="5">
        <f t="shared" si="15"/>
        <v>0</v>
      </c>
      <c r="F66" s="5">
        <f t="shared" si="16"/>
        <v>0</v>
      </c>
      <c r="G66" s="6">
        <f t="shared" si="17"/>
        <v>0</v>
      </c>
    </row>
    <row r="67" spans="1:7" ht="12">
      <c r="A67" s="11"/>
      <c r="B67" s="4">
        <f t="shared" si="12"/>
        <v>0</v>
      </c>
      <c r="C67" s="5">
        <f t="shared" si="13"/>
        <v>0</v>
      </c>
      <c r="D67" s="5">
        <f t="shared" si="14"/>
        <v>0</v>
      </c>
      <c r="E67" s="5">
        <f t="shared" si="15"/>
        <v>0</v>
      </c>
      <c r="F67" s="5">
        <f t="shared" si="16"/>
        <v>0</v>
      </c>
      <c r="G67" s="6">
        <f t="shared" si="17"/>
        <v>0</v>
      </c>
    </row>
    <row r="68" spans="1:7" ht="12">
      <c r="A68" s="11"/>
      <c r="B68" s="4">
        <f t="shared" si="12"/>
        <v>0</v>
      </c>
      <c r="C68" s="5">
        <f t="shared" si="13"/>
        <v>0</v>
      </c>
      <c r="D68" s="5">
        <f t="shared" si="14"/>
        <v>0</v>
      </c>
      <c r="E68" s="5">
        <f t="shared" si="15"/>
        <v>0</v>
      </c>
      <c r="F68" s="5">
        <f t="shared" si="16"/>
        <v>0</v>
      </c>
      <c r="G68" s="6">
        <f t="shared" si="17"/>
        <v>0</v>
      </c>
    </row>
    <row r="69" spans="1:7" ht="12">
      <c r="A69" s="11"/>
      <c r="B69" s="4">
        <f t="shared" si="12"/>
        <v>0</v>
      </c>
      <c r="C69" s="5">
        <f t="shared" si="13"/>
        <v>0</v>
      </c>
      <c r="D69" s="5">
        <f t="shared" si="14"/>
        <v>0</v>
      </c>
      <c r="E69" s="5">
        <f t="shared" si="15"/>
        <v>0</v>
      </c>
      <c r="F69" s="5">
        <f t="shared" si="16"/>
        <v>0</v>
      </c>
      <c r="G69" s="6">
        <f t="shared" si="17"/>
        <v>0</v>
      </c>
    </row>
    <row r="70" spans="1:7" ht="12">
      <c r="A70" s="11"/>
      <c r="B70" s="4">
        <f t="shared" si="12"/>
        <v>0</v>
      </c>
      <c r="C70" s="5">
        <f t="shared" si="13"/>
        <v>0</v>
      </c>
      <c r="D70" s="5">
        <f t="shared" si="14"/>
        <v>0</v>
      </c>
      <c r="E70" s="5">
        <f t="shared" si="15"/>
        <v>0</v>
      </c>
      <c r="F70" s="5">
        <f t="shared" si="16"/>
        <v>0</v>
      </c>
      <c r="G70" s="6">
        <f t="shared" si="17"/>
        <v>0</v>
      </c>
    </row>
    <row r="71" spans="1:7" ht="12">
      <c r="A71" s="11"/>
      <c r="B71" s="4">
        <f t="shared" si="12"/>
        <v>0</v>
      </c>
      <c r="C71" s="5">
        <f t="shared" si="13"/>
        <v>0</v>
      </c>
      <c r="D71" s="5">
        <f t="shared" si="14"/>
        <v>0</v>
      </c>
      <c r="E71" s="5">
        <f t="shared" si="15"/>
        <v>0</v>
      </c>
      <c r="F71" s="5">
        <f t="shared" si="16"/>
        <v>0</v>
      </c>
      <c r="G71" s="6">
        <f t="shared" si="17"/>
        <v>0</v>
      </c>
    </row>
    <row r="72" spans="1:7" ht="12">
      <c r="A72" s="11"/>
      <c r="B72" s="4">
        <f t="shared" si="12"/>
        <v>0</v>
      </c>
      <c r="C72" s="5">
        <f t="shared" si="13"/>
        <v>0</v>
      </c>
      <c r="D72" s="5">
        <f t="shared" si="14"/>
        <v>0</v>
      </c>
      <c r="E72" s="5">
        <f t="shared" si="15"/>
        <v>0</v>
      </c>
      <c r="F72" s="5">
        <f t="shared" si="16"/>
        <v>0</v>
      </c>
      <c r="G72" s="6">
        <f t="shared" si="17"/>
        <v>0</v>
      </c>
    </row>
    <row r="73" spans="1:7" ht="12">
      <c r="A73" s="11"/>
      <c r="B73" s="4">
        <f t="shared" si="12"/>
        <v>0</v>
      </c>
      <c r="C73" s="5">
        <f t="shared" si="13"/>
        <v>0</v>
      </c>
      <c r="D73" s="5">
        <f t="shared" si="14"/>
        <v>0</v>
      </c>
      <c r="E73" s="5">
        <f t="shared" si="15"/>
        <v>0</v>
      </c>
      <c r="F73" s="5">
        <f t="shared" si="16"/>
        <v>0</v>
      </c>
      <c r="G73" s="6">
        <f t="shared" si="17"/>
        <v>0</v>
      </c>
    </row>
    <row r="74" spans="1:7" ht="12">
      <c r="A74" s="11"/>
      <c r="B74" s="4">
        <f t="shared" si="12"/>
        <v>0</v>
      </c>
      <c r="C74" s="5">
        <f t="shared" si="13"/>
        <v>0</v>
      </c>
      <c r="D74" s="5">
        <f t="shared" si="14"/>
        <v>0</v>
      </c>
      <c r="E74" s="5">
        <f t="shared" si="15"/>
        <v>0</v>
      </c>
      <c r="F74" s="5">
        <f t="shared" si="16"/>
        <v>0</v>
      </c>
      <c r="G74" s="6">
        <f t="shared" si="17"/>
        <v>0</v>
      </c>
    </row>
    <row r="75" spans="1:7" ht="12">
      <c r="A75" s="11"/>
      <c r="B75" s="4">
        <f t="shared" si="12"/>
        <v>0</v>
      </c>
      <c r="C75" s="5">
        <f t="shared" si="13"/>
        <v>0</v>
      </c>
      <c r="D75" s="5">
        <f t="shared" si="14"/>
        <v>0</v>
      </c>
      <c r="E75" s="5">
        <f t="shared" si="15"/>
        <v>0</v>
      </c>
      <c r="F75" s="5">
        <f t="shared" si="16"/>
        <v>0</v>
      </c>
      <c r="G75" s="6">
        <f t="shared" si="17"/>
        <v>0</v>
      </c>
    </row>
    <row r="76" spans="1:9" ht="12.75" thickBot="1">
      <c r="A76" s="12"/>
      <c r="B76" s="7">
        <f t="shared" si="12"/>
        <v>0</v>
      </c>
      <c r="C76" s="8">
        <f t="shared" si="13"/>
        <v>0</v>
      </c>
      <c r="D76" s="8">
        <f t="shared" si="14"/>
        <v>0</v>
      </c>
      <c r="E76" s="8">
        <f t="shared" si="15"/>
        <v>0</v>
      </c>
      <c r="F76" s="8">
        <f t="shared" si="16"/>
        <v>0</v>
      </c>
      <c r="G76" s="9">
        <f t="shared" si="17"/>
        <v>0</v>
      </c>
      <c r="H76" t="s">
        <v>8</v>
      </c>
      <c r="I76" t="s">
        <v>9</v>
      </c>
    </row>
    <row r="77" spans="1:9" ht="12">
      <c r="A77" t="s">
        <v>10</v>
      </c>
      <c r="B77">
        <f>SUM(B59:B76)/1000/0.045</f>
        <v>0</v>
      </c>
      <c r="C77">
        <f>SUM(C59:C76)/1000/0.045</f>
        <v>0</v>
      </c>
      <c r="D77">
        <f>SUM(D59:D76)/1000/0.045</f>
        <v>0</v>
      </c>
      <c r="H77">
        <f>SUM(B77:D77)</f>
        <v>0</v>
      </c>
      <c r="I77">
        <f>SUM(E78:G78)</f>
        <v>0</v>
      </c>
    </row>
    <row r="78" spans="1:7" ht="12">
      <c r="A78" t="s">
        <v>11</v>
      </c>
      <c r="E78">
        <f>SUM(E59:E76)/0.045</f>
        <v>0</v>
      </c>
      <c r="F78">
        <f>SUM(F59:F76)/0.045</f>
        <v>0</v>
      </c>
      <c r="G78">
        <f>SUM(G59:G76)/0.045</f>
        <v>0</v>
      </c>
    </row>
    <row r="82" ht="12.75" thickBot="1">
      <c r="A82" t="s">
        <v>14</v>
      </c>
    </row>
    <row r="83" spans="1:7" ht="12">
      <c r="A83" s="10" t="s">
        <v>1</v>
      </c>
      <c r="B83" s="1" t="s">
        <v>2</v>
      </c>
      <c r="C83" s="2" t="s">
        <v>3</v>
      </c>
      <c r="D83" s="2" t="s">
        <v>4</v>
      </c>
      <c r="E83" s="2" t="s">
        <v>5</v>
      </c>
      <c r="F83" s="2" t="s">
        <v>6</v>
      </c>
      <c r="G83" s="3" t="s">
        <v>7</v>
      </c>
    </row>
    <row r="84" spans="1:7" ht="12">
      <c r="A84" s="11"/>
      <c r="B84" s="4">
        <f>0.1714*POWER(A84,2.199)</f>
        <v>0</v>
      </c>
      <c r="C84" s="5">
        <f>0.0038*POWER(A84,2.768)</f>
        <v>0</v>
      </c>
      <c r="D84" s="5">
        <f>0.0243*POWER(A84,1.492)</f>
        <v>0</v>
      </c>
      <c r="E84" s="5">
        <f>B84*0.0008</f>
        <v>0</v>
      </c>
      <c r="F84" s="5">
        <f>C84*0.0048</f>
        <v>0</v>
      </c>
      <c r="G84" s="6">
        <f>D84*0.0211</f>
        <v>0</v>
      </c>
    </row>
    <row r="85" spans="1:7" ht="12">
      <c r="A85" s="11"/>
      <c r="B85" s="4">
        <f aca="true" t="shared" si="18" ref="B85:B101">0.1714*POWER(A85,2.199)</f>
        <v>0</v>
      </c>
      <c r="C85" s="5">
        <f aca="true" t="shared" si="19" ref="C85:C101">0.0038*POWER(A85,2.768)</f>
        <v>0</v>
      </c>
      <c r="D85" s="5">
        <f aca="true" t="shared" si="20" ref="D85:D101">0.0243*POWER(A85,1.492)</f>
        <v>0</v>
      </c>
      <c r="E85" s="5">
        <f aca="true" t="shared" si="21" ref="E85:E101">B85*0.0008</f>
        <v>0</v>
      </c>
      <c r="F85" s="5">
        <f aca="true" t="shared" si="22" ref="F85:F101">C85*0.0048</f>
        <v>0</v>
      </c>
      <c r="G85" s="6">
        <f aca="true" t="shared" si="23" ref="G85:G101">D85*0.0211</f>
        <v>0</v>
      </c>
    </row>
    <row r="86" spans="1:7" ht="12">
      <c r="A86" s="11"/>
      <c r="B86" s="4">
        <f t="shared" si="18"/>
        <v>0</v>
      </c>
      <c r="C86" s="5">
        <f t="shared" si="19"/>
        <v>0</v>
      </c>
      <c r="D86" s="5">
        <f t="shared" si="20"/>
        <v>0</v>
      </c>
      <c r="E86" s="5">
        <f t="shared" si="21"/>
        <v>0</v>
      </c>
      <c r="F86" s="5">
        <f t="shared" si="22"/>
        <v>0</v>
      </c>
      <c r="G86" s="6">
        <f t="shared" si="23"/>
        <v>0</v>
      </c>
    </row>
    <row r="87" spans="1:7" ht="12">
      <c r="A87" s="11"/>
      <c r="B87" s="4">
        <f t="shared" si="18"/>
        <v>0</v>
      </c>
      <c r="C87" s="5">
        <f t="shared" si="19"/>
        <v>0</v>
      </c>
      <c r="D87" s="5">
        <f t="shared" si="20"/>
        <v>0</v>
      </c>
      <c r="E87" s="5">
        <f t="shared" si="21"/>
        <v>0</v>
      </c>
      <c r="F87" s="5">
        <f t="shared" si="22"/>
        <v>0</v>
      </c>
      <c r="G87" s="6">
        <f t="shared" si="23"/>
        <v>0</v>
      </c>
    </row>
    <row r="88" spans="1:7" ht="12">
      <c r="A88" s="11"/>
      <c r="B88" s="4">
        <f t="shared" si="18"/>
        <v>0</v>
      </c>
      <c r="C88" s="5">
        <f t="shared" si="19"/>
        <v>0</v>
      </c>
      <c r="D88" s="5">
        <f t="shared" si="20"/>
        <v>0</v>
      </c>
      <c r="E88" s="5">
        <f t="shared" si="21"/>
        <v>0</v>
      </c>
      <c r="F88" s="5">
        <f t="shared" si="22"/>
        <v>0</v>
      </c>
      <c r="G88" s="6">
        <f t="shared" si="23"/>
        <v>0</v>
      </c>
    </row>
    <row r="89" spans="1:7" ht="12">
      <c r="A89" s="11"/>
      <c r="B89" s="4">
        <f t="shared" si="18"/>
        <v>0</v>
      </c>
      <c r="C89" s="5">
        <f t="shared" si="19"/>
        <v>0</v>
      </c>
      <c r="D89" s="5">
        <f t="shared" si="20"/>
        <v>0</v>
      </c>
      <c r="E89" s="5">
        <f t="shared" si="21"/>
        <v>0</v>
      </c>
      <c r="F89" s="5">
        <f t="shared" si="22"/>
        <v>0</v>
      </c>
      <c r="G89" s="6">
        <f t="shared" si="23"/>
        <v>0</v>
      </c>
    </row>
    <row r="90" spans="1:7" ht="12">
      <c r="A90" s="11"/>
      <c r="B90" s="4">
        <f t="shared" si="18"/>
        <v>0</v>
      </c>
      <c r="C90" s="5">
        <f t="shared" si="19"/>
        <v>0</v>
      </c>
      <c r="D90" s="5">
        <f t="shared" si="20"/>
        <v>0</v>
      </c>
      <c r="E90" s="5">
        <f t="shared" si="21"/>
        <v>0</v>
      </c>
      <c r="F90" s="5">
        <f t="shared" si="22"/>
        <v>0</v>
      </c>
      <c r="G90" s="6">
        <f t="shared" si="23"/>
        <v>0</v>
      </c>
    </row>
    <row r="91" spans="1:7" ht="12">
      <c r="A91" s="11"/>
      <c r="B91" s="4">
        <f t="shared" si="18"/>
        <v>0</v>
      </c>
      <c r="C91" s="5">
        <f t="shared" si="19"/>
        <v>0</v>
      </c>
      <c r="D91" s="5">
        <f t="shared" si="20"/>
        <v>0</v>
      </c>
      <c r="E91" s="5">
        <f t="shared" si="21"/>
        <v>0</v>
      </c>
      <c r="F91" s="5">
        <f t="shared" si="22"/>
        <v>0</v>
      </c>
      <c r="G91" s="6">
        <f t="shared" si="23"/>
        <v>0</v>
      </c>
    </row>
    <row r="92" spans="1:7" ht="12">
      <c r="A92" s="11"/>
      <c r="B92" s="4">
        <f t="shared" si="18"/>
        <v>0</v>
      </c>
      <c r="C92" s="5">
        <f t="shared" si="19"/>
        <v>0</v>
      </c>
      <c r="D92" s="5">
        <f t="shared" si="20"/>
        <v>0</v>
      </c>
      <c r="E92" s="5">
        <f t="shared" si="21"/>
        <v>0</v>
      </c>
      <c r="F92" s="5">
        <f t="shared" si="22"/>
        <v>0</v>
      </c>
      <c r="G92" s="6">
        <f t="shared" si="23"/>
        <v>0</v>
      </c>
    </row>
    <row r="93" spans="1:7" ht="12">
      <c r="A93" s="11"/>
      <c r="B93" s="4">
        <f t="shared" si="18"/>
        <v>0</v>
      </c>
      <c r="C93" s="5">
        <f t="shared" si="19"/>
        <v>0</v>
      </c>
      <c r="D93" s="5">
        <f t="shared" si="20"/>
        <v>0</v>
      </c>
      <c r="E93" s="5">
        <f t="shared" si="21"/>
        <v>0</v>
      </c>
      <c r="F93" s="5">
        <f t="shared" si="22"/>
        <v>0</v>
      </c>
      <c r="G93" s="6">
        <f t="shared" si="23"/>
        <v>0</v>
      </c>
    </row>
    <row r="94" spans="1:7" ht="12">
      <c r="A94" s="11"/>
      <c r="B94" s="4">
        <f t="shared" si="18"/>
        <v>0</v>
      </c>
      <c r="C94" s="5">
        <f t="shared" si="19"/>
        <v>0</v>
      </c>
      <c r="D94" s="5">
        <f t="shared" si="20"/>
        <v>0</v>
      </c>
      <c r="E94" s="5">
        <f t="shared" si="21"/>
        <v>0</v>
      </c>
      <c r="F94" s="5">
        <f t="shared" si="22"/>
        <v>0</v>
      </c>
      <c r="G94" s="6">
        <f t="shared" si="23"/>
        <v>0</v>
      </c>
    </row>
    <row r="95" spans="1:7" ht="12">
      <c r="A95" s="11"/>
      <c r="B95" s="4">
        <f t="shared" si="18"/>
        <v>0</v>
      </c>
      <c r="C95" s="5">
        <f t="shared" si="19"/>
        <v>0</v>
      </c>
      <c r="D95" s="5">
        <f t="shared" si="20"/>
        <v>0</v>
      </c>
      <c r="E95" s="5">
        <f t="shared" si="21"/>
        <v>0</v>
      </c>
      <c r="F95" s="5">
        <f t="shared" si="22"/>
        <v>0</v>
      </c>
      <c r="G95" s="6">
        <f t="shared" si="23"/>
        <v>0</v>
      </c>
    </row>
    <row r="96" spans="1:7" ht="12">
      <c r="A96" s="11"/>
      <c r="B96" s="4">
        <f t="shared" si="18"/>
        <v>0</v>
      </c>
      <c r="C96" s="5">
        <f t="shared" si="19"/>
        <v>0</v>
      </c>
      <c r="D96" s="5">
        <f t="shared" si="20"/>
        <v>0</v>
      </c>
      <c r="E96" s="5">
        <f t="shared" si="21"/>
        <v>0</v>
      </c>
      <c r="F96" s="5">
        <f t="shared" si="22"/>
        <v>0</v>
      </c>
      <c r="G96" s="6">
        <f t="shared" si="23"/>
        <v>0</v>
      </c>
    </row>
    <row r="97" spans="1:7" ht="12">
      <c r="A97" s="11"/>
      <c r="B97" s="4">
        <f t="shared" si="18"/>
        <v>0</v>
      </c>
      <c r="C97" s="5">
        <f t="shared" si="19"/>
        <v>0</v>
      </c>
      <c r="D97" s="5">
        <f t="shared" si="20"/>
        <v>0</v>
      </c>
      <c r="E97" s="5">
        <f t="shared" si="21"/>
        <v>0</v>
      </c>
      <c r="F97" s="5">
        <f t="shared" si="22"/>
        <v>0</v>
      </c>
      <c r="G97" s="6">
        <f t="shared" si="23"/>
        <v>0</v>
      </c>
    </row>
    <row r="98" spans="1:7" ht="12">
      <c r="A98" s="11"/>
      <c r="B98" s="4">
        <f t="shared" si="18"/>
        <v>0</v>
      </c>
      <c r="C98" s="5">
        <f t="shared" si="19"/>
        <v>0</v>
      </c>
      <c r="D98" s="5">
        <f t="shared" si="20"/>
        <v>0</v>
      </c>
      <c r="E98" s="5">
        <f t="shared" si="21"/>
        <v>0</v>
      </c>
      <c r="F98" s="5">
        <f t="shared" si="22"/>
        <v>0</v>
      </c>
      <c r="G98" s="6">
        <f t="shared" si="23"/>
        <v>0</v>
      </c>
    </row>
    <row r="99" spans="1:7" ht="12">
      <c r="A99" s="11"/>
      <c r="B99" s="4">
        <f t="shared" si="18"/>
        <v>0</v>
      </c>
      <c r="C99" s="5">
        <f t="shared" si="19"/>
        <v>0</v>
      </c>
      <c r="D99" s="5">
        <f t="shared" si="20"/>
        <v>0</v>
      </c>
      <c r="E99" s="5">
        <f t="shared" si="21"/>
        <v>0</v>
      </c>
      <c r="F99" s="5">
        <f t="shared" si="22"/>
        <v>0</v>
      </c>
      <c r="G99" s="6">
        <f t="shared" si="23"/>
        <v>0</v>
      </c>
    </row>
    <row r="100" spans="1:7" ht="12">
      <c r="A100" s="11"/>
      <c r="B100" s="4">
        <f t="shared" si="18"/>
        <v>0</v>
      </c>
      <c r="C100" s="5">
        <f t="shared" si="19"/>
        <v>0</v>
      </c>
      <c r="D100" s="5">
        <f t="shared" si="20"/>
        <v>0</v>
      </c>
      <c r="E100" s="5">
        <f t="shared" si="21"/>
        <v>0</v>
      </c>
      <c r="F100" s="5">
        <f t="shared" si="22"/>
        <v>0</v>
      </c>
      <c r="G100" s="6">
        <f t="shared" si="23"/>
        <v>0</v>
      </c>
    </row>
    <row r="101" spans="1:9" ht="12.75" thickBot="1">
      <c r="A101" s="12"/>
      <c r="B101" s="7">
        <f t="shared" si="18"/>
        <v>0</v>
      </c>
      <c r="C101" s="8">
        <f t="shared" si="19"/>
        <v>0</v>
      </c>
      <c r="D101" s="8">
        <f t="shared" si="20"/>
        <v>0</v>
      </c>
      <c r="E101" s="8">
        <f t="shared" si="21"/>
        <v>0</v>
      </c>
      <c r="F101" s="8">
        <f t="shared" si="22"/>
        <v>0</v>
      </c>
      <c r="G101" s="9">
        <f t="shared" si="23"/>
        <v>0</v>
      </c>
      <c r="H101" t="s">
        <v>8</v>
      </c>
      <c r="I101" t="s">
        <v>9</v>
      </c>
    </row>
    <row r="102" spans="1:9" ht="12">
      <c r="A102" t="s">
        <v>10</v>
      </c>
      <c r="B102">
        <f>SUM(B84:B101)/1000/0.045</f>
        <v>0</v>
      </c>
      <c r="C102">
        <f>SUM(C84:C101)/1000/0.045</f>
        <v>0</v>
      </c>
      <c r="D102">
        <f>SUM(D84:D101)/1000/0.045</f>
        <v>0</v>
      </c>
      <c r="H102">
        <f>SUM(B102:D102)</f>
        <v>0</v>
      </c>
      <c r="I102">
        <f>SUM(E103:G103)</f>
        <v>0</v>
      </c>
    </row>
    <row r="103" spans="1:7" ht="12">
      <c r="A103" t="s">
        <v>11</v>
      </c>
      <c r="E103">
        <f>SUM(E84:E101)/0.045</f>
        <v>0</v>
      </c>
      <c r="F103">
        <f>SUM(F84:F101)/0.045</f>
        <v>0</v>
      </c>
      <c r="G103">
        <f>SUM(G84:G101)/0.045</f>
        <v>0</v>
      </c>
    </row>
    <row r="107" ht="12.75" thickBot="1">
      <c r="A107" t="s">
        <v>15</v>
      </c>
    </row>
    <row r="108" spans="1:7" ht="12">
      <c r="A108" s="10" t="s">
        <v>1</v>
      </c>
      <c r="B108" s="1" t="s">
        <v>2</v>
      </c>
      <c r="C108" s="2" t="s">
        <v>3</v>
      </c>
      <c r="D108" s="2" t="s">
        <v>4</v>
      </c>
      <c r="E108" s="2" t="s">
        <v>5</v>
      </c>
      <c r="F108" s="2" t="s">
        <v>6</v>
      </c>
      <c r="G108" s="3" t="s">
        <v>7</v>
      </c>
    </row>
    <row r="109" spans="1:7" ht="12">
      <c r="A109" s="11"/>
      <c r="B109" s="4">
        <f>0.1599*POWER(A109,2.234)</f>
        <v>0</v>
      </c>
      <c r="C109" s="5">
        <f>0.0075*POWER(A109,2.831)</f>
        <v>0</v>
      </c>
      <c r="D109" s="5">
        <f>0.0373*POWER(A109,1.54)</f>
        <v>0</v>
      </c>
      <c r="E109" s="5">
        <f>B109*0.001</f>
        <v>0</v>
      </c>
      <c r="F109" s="5">
        <f>C109*0.0054</f>
        <v>0</v>
      </c>
      <c r="G109" s="6">
        <f>D109*0.0239</f>
        <v>0</v>
      </c>
    </row>
    <row r="110" spans="1:7" ht="12">
      <c r="A110" s="11"/>
      <c r="B110" s="4">
        <f aca="true" t="shared" si="24" ref="B110:B126">0.1599*POWER(A110,2.234)</f>
        <v>0</v>
      </c>
      <c r="C110" s="5">
        <f aca="true" t="shared" si="25" ref="C110:C126">0.0075*POWER(A110,2.831)</f>
        <v>0</v>
      </c>
      <c r="D110" s="5">
        <f aca="true" t="shared" si="26" ref="D110:D126">0.0373*POWER(A110,1.54)</f>
        <v>0</v>
      </c>
      <c r="E110" s="5">
        <f aca="true" t="shared" si="27" ref="E110:E126">B110*0.001</f>
        <v>0</v>
      </c>
      <c r="F110" s="5">
        <f aca="true" t="shared" si="28" ref="F110:F126">C110*0.0054</f>
        <v>0</v>
      </c>
      <c r="G110" s="6">
        <f aca="true" t="shared" si="29" ref="G110:G126">D110*0.0239</f>
        <v>0</v>
      </c>
    </row>
    <row r="111" spans="1:7" ht="12">
      <c r="A111" s="11"/>
      <c r="B111" s="4">
        <f t="shared" si="24"/>
        <v>0</v>
      </c>
      <c r="C111" s="5">
        <f t="shared" si="25"/>
        <v>0</v>
      </c>
      <c r="D111" s="5">
        <f t="shared" si="26"/>
        <v>0</v>
      </c>
      <c r="E111" s="5">
        <f t="shared" si="27"/>
        <v>0</v>
      </c>
      <c r="F111" s="5">
        <f t="shared" si="28"/>
        <v>0</v>
      </c>
      <c r="G111" s="6">
        <f t="shared" si="29"/>
        <v>0</v>
      </c>
    </row>
    <row r="112" spans="1:7" ht="12">
      <c r="A112" s="11"/>
      <c r="B112" s="4">
        <f t="shared" si="24"/>
        <v>0</v>
      </c>
      <c r="C112" s="5">
        <f t="shared" si="25"/>
        <v>0</v>
      </c>
      <c r="D112" s="5">
        <f t="shared" si="26"/>
        <v>0</v>
      </c>
      <c r="E112" s="5">
        <f t="shared" si="27"/>
        <v>0</v>
      </c>
      <c r="F112" s="5">
        <f t="shared" si="28"/>
        <v>0</v>
      </c>
      <c r="G112" s="6">
        <f t="shared" si="29"/>
        <v>0</v>
      </c>
    </row>
    <row r="113" spans="1:7" ht="12">
      <c r="A113" s="11"/>
      <c r="B113" s="4">
        <f t="shared" si="24"/>
        <v>0</v>
      </c>
      <c r="C113" s="5">
        <f t="shared" si="25"/>
        <v>0</v>
      </c>
      <c r="D113" s="5">
        <f t="shared" si="26"/>
        <v>0</v>
      </c>
      <c r="E113" s="5">
        <f t="shared" si="27"/>
        <v>0</v>
      </c>
      <c r="F113" s="5">
        <f t="shared" si="28"/>
        <v>0</v>
      </c>
      <c r="G113" s="6">
        <f t="shared" si="29"/>
        <v>0</v>
      </c>
    </row>
    <row r="114" spans="1:7" ht="12">
      <c r="A114" s="11"/>
      <c r="B114" s="4">
        <f t="shared" si="24"/>
        <v>0</v>
      </c>
      <c r="C114" s="5">
        <f t="shared" si="25"/>
        <v>0</v>
      </c>
      <c r="D114" s="5">
        <f t="shared" si="26"/>
        <v>0</v>
      </c>
      <c r="E114" s="5">
        <f t="shared" si="27"/>
        <v>0</v>
      </c>
      <c r="F114" s="5">
        <f t="shared" si="28"/>
        <v>0</v>
      </c>
      <c r="G114" s="6">
        <f t="shared" si="29"/>
        <v>0</v>
      </c>
    </row>
    <row r="115" spans="1:7" ht="12">
      <c r="A115" s="11"/>
      <c r="B115" s="4">
        <f t="shared" si="24"/>
        <v>0</v>
      </c>
      <c r="C115" s="5">
        <f t="shared" si="25"/>
        <v>0</v>
      </c>
      <c r="D115" s="5">
        <f t="shared" si="26"/>
        <v>0</v>
      </c>
      <c r="E115" s="5">
        <f t="shared" si="27"/>
        <v>0</v>
      </c>
      <c r="F115" s="5">
        <f t="shared" si="28"/>
        <v>0</v>
      </c>
      <c r="G115" s="6">
        <f t="shared" si="29"/>
        <v>0</v>
      </c>
    </row>
    <row r="116" spans="1:7" ht="12">
      <c r="A116" s="11"/>
      <c r="B116" s="4">
        <f t="shared" si="24"/>
        <v>0</v>
      </c>
      <c r="C116" s="5">
        <f t="shared" si="25"/>
        <v>0</v>
      </c>
      <c r="D116" s="5">
        <f t="shared" si="26"/>
        <v>0</v>
      </c>
      <c r="E116" s="5">
        <f t="shared" si="27"/>
        <v>0</v>
      </c>
      <c r="F116" s="5">
        <f t="shared" si="28"/>
        <v>0</v>
      </c>
      <c r="G116" s="6">
        <f t="shared" si="29"/>
        <v>0</v>
      </c>
    </row>
    <row r="117" spans="1:7" ht="12">
      <c r="A117" s="11"/>
      <c r="B117" s="4">
        <f t="shared" si="24"/>
        <v>0</v>
      </c>
      <c r="C117" s="5">
        <f t="shared" si="25"/>
        <v>0</v>
      </c>
      <c r="D117" s="5">
        <f t="shared" si="26"/>
        <v>0</v>
      </c>
      <c r="E117" s="5">
        <f t="shared" si="27"/>
        <v>0</v>
      </c>
      <c r="F117" s="5">
        <f t="shared" si="28"/>
        <v>0</v>
      </c>
      <c r="G117" s="6">
        <f t="shared" si="29"/>
        <v>0</v>
      </c>
    </row>
    <row r="118" spans="1:7" ht="12">
      <c r="A118" s="11"/>
      <c r="B118" s="4">
        <f t="shared" si="24"/>
        <v>0</v>
      </c>
      <c r="C118" s="5">
        <f t="shared" si="25"/>
        <v>0</v>
      </c>
      <c r="D118" s="5">
        <f t="shared" si="26"/>
        <v>0</v>
      </c>
      <c r="E118" s="5">
        <f t="shared" si="27"/>
        <v>0</v>
      </c>
      <c r="F118" s="5">
        <f t="shared" si="28"/>
        <v>0</v>
      </c>
      <c r="G118" s="6">
        <f t="shared" si="29"/>
        <v>0</v>
      </c>
    </row>
    <row r="119" spans="1:7" ht="12">
      <c r="A119" s="11"/>
      <c r="B119" s="4">
        <f t="shared" si="24"/>
        <v>0</v>
      </c>
      <c r="C119" s="5">
        <f t="shared" si="25"/>
        <v>0</v>
      </c>
      <c r="D119" s="5">
        <f t="shared" si="26"/>
        <v>0</v>
      </c>
      <c r="E119" s="5">
        <f t="shared" si="27"/>
        <v>0</v>
      </c>
      <c r="F119" s="5">
        <f t="shared" si="28"/>
        <v>0</v>
      </c>
      <c r="G119" s="6">
        <f t="shared" si="29"/>
        <v>0</v>
      </c>
    </row>
    <row r="120" spans="1:7" ht="12">
      <c r="A120" s="11"/>
      <c r="B120" s="4">
        <f t="shared" si="24"/>
        <v>0</v>
      </c>
      <c r="C120" s="5">
        <f t="shared" si="25"/>
        <v>0</v>
      </c>
      <c r="D120" s="5">
        <f t="shared" si="26"/>
        <v>0</v>
      </c>
      <c r="E120" s="5">
        <f t="shared" si="27"/>
        <v>0</v>
      </c>
      <c r="F120" s="5">
        <f t="shared" si="28"/>
        <v>0</v>
      </c>
      <c r="G120" s="6">
        <f t="shared" si="29"/>
        <v>0</v>
      </c>
    </row>
    <row r="121" spans="1:7" ht="12">
      <c r="A121" s="11"/>
      <c r="B121" s="4">
        <f t="shared" si="24"/>
        <v>0</v>
      </c>
      <c r="C121" s="5">
        <f t="shared" si="25"/>
        <v>0</v>
      </c>
      <c r="D121" s="5">
        <f t="shared" si="26"/>
        <v>0</v>
      </c>
      <c r="E121" s="5">
        <f t="shared" si="27"/>
        <v>0</v>
      </c>
      <c r="F121" s="5">
        <f t="shared" si="28"/>
        <v>0</v>
      </c>
      <c r="G121" s="6">
        <f t="shared" si="29"/>
        <v>0</v>
      </c>
    </row>
    <row r="122" spans="1:7" ht="12">
      <c r="A122" s="11"/>
      <c r="B122" s="4">
        <f t="shared" si="24"/>
        <v>0</v>
      </c>
      <c r="C122" s="5">
        <f t="shared" si="25"/>
        <v>0</v>
      </c>
      <c r="D122" s="5">
        <f t="shared" si="26"/>
        <v>0</v>
      </c>
      <c r="E122" s="5">
        <f t="shared" si="27"/>
        <v>0</v>
      </c>
      <c r="F122" s="5">
        <f t="shared" si="28"/>
        <v>0</v>
      </c>
      <c r="G122" s="6">
        <f t="shared" si="29"/>
        <v>0</v>
      </c>
    </row>
    <row r="123" spans="1:7" ht="12">
      <c r="A123" s="11"/>
      <c r="B123" s="4">
        <f t="shared" si="24"/>
        <v>0</v>
      </c>
      <c r="C123" s="5">
        <f t="shared" si="25"/>
        <v>0</v>
      </c>
      <c r="D123" s="5">
        <f t="shared" si="26"/>
        <v>0</v>
      </c>
      <c r="E123" s="5">
        <f t="shared" si="27"/>
        <v>0</v>
      </c>
      <c r="F123" s="5">
        <f t="shared" si="28"/>
        <v>0</v>
      </c>
      <c r="G123" s="6">
        <f t="shared" si="29"/>
        <v>0</v>
      </c>
    </row>
    <row r="124" spans="1:7" ht="12">
      <c r="A124" s="11"/>
      <c r="B124" s="4">
        <f t="shared" si="24"/>
        <v>0</v>
      </c>
      <c r="C124" s="5">
        <f t="shared" si="25"/>
        <v>0</v>
      </c>
      <c r="D124" s="5">
        <f t="shared" si="26"/>
        <v>0</v>
      </c>
      <c r="E124" s="5">
        <f t="shared" si="27"/>
        <v>0</v>
      </c>
      <c r="F124" s="5">
        <f t="shared" si="28"/>
        <v>0</v>
      </c>
      <c r="G124" s="6">
        <f t="shared" si="29"/>
        <v>0</v>
      </c>
    </row>
    <row r="125" spans="1:7" ht="12">
      <c r="A125" s="11"/>
      <c r="B125" s="4">
        <f t="shared" si="24"/>
        <v>0</v>
      </c>
      <c r="C125" s="5">
        <f t="shared" si="25"/>
        <v>0</v>
      </c>
      <c r="D125" s="5">
        <f t="shared" si="26"/>
        <v>0</v>
      </c>
      <c r="E125" s="5">
        <f t="shared" si="27"/>
        <v>0</v>
      </c>
      <c r="F125" s="5">
        <f t="shared" si="28"/>
        <v>0</v>
      </c>
      <c r="G125" s="6">
        <f t="shared" si="29"/>
        <v>0</v>
      </c>
    </row>
    <row r="126" spans="1:9" ht="12.75" thickBot="1">
      <c r="A126" s="12"/>
      <c r="B126" s="7">
        <f t="shared" si="24"/>
        <v>0</v>
      </c>
      <c r="C126" s="8">
        <f t="shared" si="25"/>
        <v>0</v>
      </c>
      <c r="D126" s="8">
        <f t="shared" si="26"/>
        <v>0</v>
      </c>
      <c r="E126" s="8">
        <f t="shared" si="27"/>
        <v>0</v>
      </c>
      <c r="F126" s="8">
        <f t="shared" si="28"/>
        <v>0</v>
      </c>
      <c r="G126" s="9">
        <f t="shared" si="29"/>
        <v>0</v>
      </c>
      <c r="H126" t="s">
        <v>8</v>
      </c>
      <c r="I126" t="s">
        <v>9</v>
      </c>
    </row>
    <row r="127" spans="1:9" ht="12">
      <c r="A127" t="s">
        <v>10</v>
      </c>
      <c r="B127">
        <f>SUM(B109:B126)/1000/0.045</f>
        <v>0</v>
      </c>
      <c r="C127">
        <f>SUM(C109:C126)/1000/0.045</f>
        <v>0</v>
      </c>
      <c r="D127">
        <f>SUM(D109:D126)/1000/0.045</f>
        <v>0</v>
      </c>
      <c r="H127">
        <f>SUM(B127:D127)</f>
        <v>0</v>
      </c>
      <c r="I127">
        <f>SUM(E128:G128)</f>
        <v>0</v>
      </c>
    </row>
    <row r="128" spans="1:7" ht="12">
      <c r="A128" t="s">
        <v>11</v>
      </c>
      <c r="E128">
        <f>SUM(E109:E126)/0.045</f>
        <v>0</v>
      </c>
      <c r="F128">
        <f>SUM(F109:F126)/0.045</f>
        <v>0</v>
      </c>
      <c r="G128">
        <f>SUM(G109:G126)/0.045</f>
        <v>0</v>
      </c>
    </row>
    <row r="132" ht="12.75" thickBot="1">
      <c r="A132" t="s">
        <v>16</v>
      </c>
    </row>
    <row r="133" spans="1:7" ht="12">
      <c r="A133" s="10" t="s">
        <v>1</v>
      </c>
      <c r="B133" s="1" t="s">
        <v>2</v>
      </c>
      <c r="C133" s="2" t="s">
        <v>3</v>
      </c>
      <c r="D133" s="2" t="s">
        <v>4</v>
      </c>
      <c r="E133" s="2" t="s">
        <v>5</v>
      </c>
      <c r="F133" s="2" t="s">
        <v>6</v>
      </c>
      <c r="G133" s="3" t="s">
        <v>7</v>
      </c>
    </row>
    <row r="134" spans="1:7" ht="12">
      <c r="A134" s="11"/>
      <c r="B134" s="4">
        <f>0.1171*POWER(A134,2.333)</f>
        <v>0</v>
      </c>
      <c r="C134" s="5">
        <f>0.0012*POWER(A134,3.275)</f>
        <v>0</v>
      </c>
      <c r="D134" s="5">
        <f>0.001*POWER(A134,3.005)</f>
        <v>0</v>
      </c>
      <c r="E134" s="5">
        <f>B134*0.0009</f>
        <v>0</v>
      </c>
      <c r="F134" s="5">
        <f>C134*0.0054</f>
        <v>0</v>
      </c>
      <c r="G134" s="6">
        <f>D134*0.0181</f>
        <v>0</v>
      </c>
    </row>
    <row r="135" spans="1:7" ht="12">
      <c r="A135" s="11"/>
      <c r="B135" s="4">
        <f aca="true" t="shared" si="30" ref="B135:B151">0.1171*POWER(A135,2.333)</f>
        <v>0</v>
      </c>
      <c r="C135" s="5">
        <f aca="true" t="shared" si="31" ref="C135:C151">0.0012*POWER(A135,3.275)</f>
        <v>0</v>
      </c>
      <c r="D135" s="5">
        <f aca="true" t="shared" si="32" ref="D135:D151">0.001*POWER(A135,3.005)</f>
        <v>0</v>
      </c>
      <c r="E135" s="5">
        <f aca="true" t="shared" si="33" ref="E135:E151">B135*0.0009</f>
        <v>0</v>
      </c>
      <c r="F135" s="5">
        <f aca="true" t="shared" si="34" ref="F135:F151">C135*0.0054</f>
        <v>0</v>
      </c>
      <c r="G135" s="6">
        <f aca="true" t="shared" si="35" ref="G135:G151">D135*0.0181</f>
        <v>0</v>
      </c>
    </row>
    <row r="136" spans="1:7" ht="12">
      <c r="A136" s="11"/>
      <c r="B136" s="4">
        <f t="shared" si="30"/>
        <v>0</v>
      </c>
      <c r="C136" s="5">
        <f t="shared" si="31"/>
        <v>0</v>
      </c>
      <c r="D136" s="5">
        <f t="shared" si="32"/>
        <v>0</v>
      </c>
      <c r="E136" s="5">
        <f t="shared" si="33"/>
        <v>0</v>
      </c>
      <c r="F136" s="5">
        <f t="shared" si="34"/>
        <v>0</v>
      </c>
      <c r="G136" s="6">
        <f t="shared" si="35"/>
        <v>0</v>
      </c>
    </row>
    <row r="137" spans="1:7" ht="12">
      <c r="A137" s="11"/>
      <c r="B137" s="4">
        <f t="shared" si="30"/>
        <v>0</v>
      </c>
      <c r="C137" s="5">
        <f t="shared" si="31"/>
        <v>0</v>
      </c>
      <c r="D137" s="5">
        <f t="shared" si="32"/>
        <v>0</v>
      </c>
      <c r="E137" s="5">
        <f t="shared" si="33"/>
        <v>0</v>
      </c>
      <c r="F137" s="5">
        <f t="shared" si="34"/>
        <v>0</v>
      </c>
      <c r="G137" s="6">
        <f t="shared" si="35"/>
        <v>0</v>
      </c>
    </row>
    <row r="138" spans="1:7" ht="12">
      <c r="A138" s="11"/>
      <c r="B138" s="4">
        <f t="shared" si="30"/>
        <v>0</v>
      </c>
      <c r="C138" s="5">
        <f t="shared" si="31"/>
        <v>0</v>
      </c>
      <c r="D138" s="5">
        <f t="shared" si="32"/>
        <v>0</v>
      </c>
      <c r="E138" s="5">
        <f t="shared" si="33"/>
        <v>0</v>
      </c>
      <c r="F138" s="5">
        <f t="shared" si="34"/>
        <v>0</v>
      </c>
      <c r="G138" s="6">
        <f t="shared" si="35"/>
        <v>0</v>
      </c>
    </row>
    <row r="139" spans="1:7" ht="12">
      <c r="A139" s="11"/>
      <c r="B139" s="4">
        <f t="shared" si="30"/>
        <v>0</v>
      </c>
      <c r="C139" s="5">
        <f t="shared" si="31"/>
        <v>0</v>
      </c>
      <c r="D139" s="5">
        <f t="shared" si="32"/>
        <v>0</v>
      </c>
      <c r="E139" s="5">
        <f t="shared" si="33"/>
        <v>0</v>
      </c>
      <c r="F139" s="5">
        <f t="shared" si="34"/>
        <v>0</v>
      </c>
      <c r="G139" s="6">
        <f t="shared" si="35"/>
        <v>0</v>
      </c>
    </row>
    <row r="140" spans="1:7" ht="12">
      <c r="A140" s="11"/>
      <c r="B140" s="4">
        <f t="shared" si="30"/>
        <v>0</v>
      </c>
      <c r="C140" s="5">
        <f t="shared" si="31"/>
        <v>0</v>
      </c>
      <c r="D140" s="5">
        <f t="shared" si="32"/>
        <v>0</v>
      </c>
      <c r="E140" s="5">
        <f t="shared" si="33"/>
        <v>0</v>
      </c>
      <c r="F140" s="5">
        <f t="shared" si="34"/>
        <v>0</v>
      </c>
      <c r="G140" s="6">
        <f t="shared" si="35"/>
        <v>0</v>
      </c>
    </row>
    <row r="141" spans="1:7" ht="12">
      <c r="A141" s="11"/>
      <c r="B141" s="4">
        <f t="shared" si="30"/>
        <v>0</v>
      </c>
      <c r="C141" s="5">
        <f t="shared" si="31"/>
        <v>0</v>
      </c>
      <c r="D141" s="5">
        <f t="shared" si="32"/>
        <v>0</v>
      </c>
      <c r="E141" s="5">
        <f t="shared" si="33"/>
        <v>0</v>
      </c>
      <c r="F141" s="5">
        <f t="shared" si="34"/>
        <v>0</v>
      </c>
      <c r="G141" s="6">
        <f t="shared" si="35"/>
        <v>0</v>
      </c>
    </row>
    <row r="142" spans="1:7" ht="12">
      <c r="A142" s="11"/>
      <c r="B142" s="4">
        <f t="shared" si="30"/>
        <v>0</v>
      </c>
      <c r="C142" s="5">
        <f t="shared" si="31"/>
        <v>0</v>
      </c>
      <c r="D142" s="5">
        <f t="shared" si="32"/>
        <v>0</v>
      </c>
      <c r="E142" s="5">
        <f t="shared" si="33"/>
        <v>0</v>
      </c>
      <c r="F142" s="5">
        <f t="shared" si="34"/>
        <v>0</v>
      </c>
      <c r="G142" s="6">
        <f t="shared" si="35"/>
        <v>0</v>
      </c>
    </row>
    <row r="143" spans="1:7" ht="12">
      <c r="A143" s="11"/>
      <c r="B143" s="4">
        <f t="shared" si="30"/>
        <v>0</v>
      </c>
      <c r="C143" s="5">
        <f t="shared" si="31"/>
        <v>0</v>
      </c>
      <c r="D143" s="5">
        <f t="shared" si="32"/>
        <v>0</v>
      </c>
      <c r="E143" s="5">
        <f t="shared" si="33"/>
        <v>0</v>
      </c>
      <c r="F143" s="5">
        <f t="shared" si="34"/>
        <v>0</v>
      </c>
      <c r="G143" s="6">
        <f t="shared" si="35"/>
        <v>0</v>
      </c>
    </row>
    <row r="144" spans="1:7" ht="12">
      <c r="A144" s="11"/>
      <c r="B144" s="4">
        <f t="shared" si="30"/>
        <v>0</v>
      </c>
      <c r="C144" s="5">
        <f t="shared" si="31"/>
        <v>0</v>
      </c>
      <c r="D144" s="5">
        <f t="shared" si="32"/>
        <v>0</v>
      </c>
      <c r="E144" s="5">
        <f t="shared" si="33"/>
        <v>0</v>
      </c>
      <c r="F144" s="5">
        <f t="shared" si="34"/>
        <v>0</v>
      </c>
      <c r="G144" s="6">
        <f t="shared" si="35"/>
        <v>0</v>
      </c>
    </row>
    <row r="145" spans="1:7" ht="12">
      <c r="A145" s="11"/>
      <c r="B145" s="4">
        <f t="shared" si="30"/>
        <v>0</v>
      </c>
      <c r="C145" s="5">
        <f t="shared" si="31"/>
        <v>0</v>
      </c>
      <c r="D145" s="5">
        <f t="shared" si="32"/>
        <v>0</v>
      </c>
      <c r="E145" s="5">
        <f t="shared" si="33"/>
        <v>0</v>
      </c>
      <c r="F145" s="5">
        <f t="shared" si="34"/>
        <v>0</v>
      </c>
      <c r="G145" s="6">
        <f t="shared" si="35"/>
        <v>0</v>
      </c>
    </row>
    <row r="146" spans="1:7" ht="12">
      <c r="A146" s="11"/>
      <c r="B146" s="4">
        <f t="shared" si="30"/>
        <v>0</v>
      </c>
      <c r="C146" s="5">
        <f t="shared" si="31"/>
        <v>0</v>
      </c>
      <c r="D146" s="5">
        <f t="shared" si="32"/>
        <v>0</v>
      </c>
      <c r="E146" s="5">
        <f t="shared" si="33"/>
        <v>0</v>
      </c>
      <c r="F146" s="5">
        <f t="shared" si="34"/>
        <v>0</v>
      </c>
      <c r="G146" s="6">
        <f t="shared" si="35"/>
        <v>0</v>
      </c>
    </row>
    <row r="147" spans="1:7" ht="12">
      <c r="A147" s="11"/>
      <c r="B147" s="4">
        <f t="shared" si="30"/>
        <v>0</v>
      </c>
      <c r="C147" s="5">
        <f t="shared" si="31"/>
        <v>0</v>
      </c>
      <c r="D147" s="5">
        <f t="shared" si="32"/>
        <v>0</v>
      </c>
      <c r="E147" s="5">
        <f t="shared" si="33"/>
        <v>0</v>
      </c>
      <c r="F147" s="5">
        <f t="shared" si="34"/>
        <v>0</v>
      </c>
      <c r="G147" s="6">
        <f t="shared" si="35"/>
        <v>0</v>
      </c>
    </row>
    <row r="148" spans="1:7" ht="12">
      <c r="A148" s="11"/>
      <c r="B148" s="4">
        <f t="shared" si="30"/>
        <v>0</v>
      </c>
      <c r="C148" s="5">
        <f t="shared" si="31"/>
        <v>0</v>
      </c>
      <c r="D148" s="5">
        <f t="shared" si="32"/>
        <v>0</v>
      </c>
      <c r="E148" s="5">
        <f t="shared" si="33"/>
        <v>0</v>
      </c>
      <c r="F148" s="5">
        <f t="shared" si="34"/>
        <v>0</v>
      </c>
      <c r="G148" s="6">
        <f t="shared" si="35"/>
        <v>0</v>
      </c>
    </row>
    <row r="149" spans="1:7" ht="12">
      <c r="A149" s="11"/>
      <c r="B149" s="4">
        <f t="shared" si="30"/>
        <v>0</v>
      </c>
      <c r="C149" s="5">
        <f t="shared" si="31"/>
        <v>0</v>
      </c>
      <c r="D149" s="5">
        <f t="shared" si="32"/>
        <v>0</v>
      </c>
      <c r="E149" s="5">
        <f t="shared" si="33"/>
        <v>0</v>
      </c>
      <c r="F149" s="5">
        <f t="shared" si="34"/>
        <v>0</v>
      </c>
      <c r="G149" s="6">
        <f t="shared" si="35"/>
        <v>0</v>
      </c>
    </row>
    <row r="150" spans="1:7" ht="12">
      <c r="A150" s="11"/>
      <c r="B150" s="4">
        <f t="shared" si="30"/>
        <v>0</v>
      </c>
      <c r="C150" s="5">
        <f t="shared" si="31"/>
        <v>0</v>
      </c>
      <c r="D150" s="5">
        <f t="shared" si="32"/>
        <v>0</v>
      </c>
      <c r="E150" s="5">
        <f t="shared" si="33"/>
        <v>0</v>
      </c>
      <c r="F150" s="5">
        <f t="shared" si="34"/>
        <v>0</v>
      </c>
      <c r="G150" s="6">
        <f t="shared" si="35"/>
        <v>0</v>
      </c>
    </row>
    <row r="151" spans="1:9" ht="12.75" thickBot="1">
      <c r="A151" s="12"/>
      <c r="B151" s="7">
        <f t="shared" si="30"/>
        <v>0</v>
      </c>
      <c r="C151" s="8">
        <f t="shared" si="31"/>
        <v>0</v>
      </c>
      <c r="D151" s="8">
        <f t="shared" si="32"/>
        <v>0</v>
      </c>
      <c r="E151" s="8">
        <f t="shared" si="33"/>
        <v>0</v>
      </c>
      <c r="F151" s="8">
        <f t="shared" si="34"/>
        <v>0</v>
      </c>
      <c r="G151" s="9">
        <f t="shared" si="35"/>
        <v>0</v>
      </c>
      <c r="H151" t="s">
        <v>8</v>
      </c>
      <c r="I151" t="s">
        <v>9</v>
      </c>
    </row>
    <row r="152" spans="1:9" ht="12">
      <c r="A152" t="s">
        <v>10</v>
      </c>
      <c r="B152">
        <f>SUM(B134:B151)/1000/0.045</f>
        <v>0</v>
      </c>
      <c r="C152">
        <f>SUM(C134:C151)/1000/0.045</f>
        <v>0</v>
      </c>
      <c r="D152">
        <f>SUM(D134:D151)/1000/0.045</f>
        <v>0</v>
      </c>
      <c r="H152">
        <f>SUM(B152:D152)</f>
        <v>0</v>
      </c>
      <c r="I152">
        <f>SUM(E153:G153)</f>
        <v>0</v>
      </c>
    </row>
    <row r="153" spans="1:7" ht="12">
      <c r="A153" t="s">
        <v>11</v>
      </c>
      <c r="E153">
        <f>SUM(E134:E151)/0.045</f>
        <v>0</v>
      </c>
      <c r="F153">
        <f>SUM(F134:F151)/0.045</f>
        <v>0</v>
      </c>
      <c r="G153">
        <f>SUM(G134:G151)/0.045</f>
        <v>0</v>
      </c>
    </row>
    <row r="157" ht="12.75" thickBot="1">
      <c r="A157" t="s">
        <v>17</v>
      </c>
    </row>
    <row r="158" spans="1:7" ht="12">
      <c r="A158" s="10" t="s">
        <v>1</v>
      </c>
      <c r="B158" s="1" t="s">
        <v>2</v>
      </c>
      <c r="C158" s="2" t="s">
        <v>3</v>
      </c>
      <c r="D158" s="2" t="s">
        <v>4</v>
      </c>
      <c r="E158" s="2" t="s">
        <v>5</v>
      </c>
      <c r="F158" s="2" t="s">
        <v>6</v>
      </c>
      <c r="G158" s="3" t="s">
        <v>7</v>
      </c>
    </row>
    <row r="159" spans="1:7" ht="12">
      <c r="A159" s="11"/>
      <c r="B159" s="4">
        <f>0.1599*POWER(A159,2.234)</f>
        <v>0</v>
      </c>
      <c r="C159" s="5">
        <f>0.0075*POWER(A159,2.831)</f>
        <v>0</v>
      </c>
      <c r="D159" s="5">
        <f>0.0373*POWER(A159,1.54)</f>
        <v>0</v>
      </c>
      <c r="E159" s="5">
        <f>B159*0.0008</f>
        <v>0</v>
      </c>
      <c r="F159" s="5">
        <f>C159*0.0039</f>
        <v>0</v>
      </c>
      <c r="G159" s="6">
        <f>D159*0.00181</f>
        <v>0</v>
      </c>
    </row>
    <row r="160" spans="1:7" ht="12">
      <c r="A160" s="11"/>
      <c r="B160" s="4">
        <f aca="true" t="shared" si="36" ref="B160:B176">0.1599*POWER(A160,2.234)</f>
        <v>0</v>
      </c>
      <c r="C160" s="5">
        <f aca="true" t="shared" si="37" ref="C160:C176">0.0075*POWER(A160,2.831)</f>
        <v>0</v>
      </c>
      <c r="D160" s="5">
        <f aca="true" t="shared" si="38" ref="D160:D176">0.0373*POWER(A160,1.54)</f>
        <v>0</v>
      </c>
      <c r="E160" s="5">
        <f aca="true" t="shared" si="39" ref="E160:E176">B160*0.0008</f>
        <v>0</v>
      </c>
      <c r="F160" s="5">
        <f aca="true" t="shared" si="40" ref="F160:F176">C160*0.0039</f>
        <v>0</v>
      </c>
      <c r="G160" s="6">
        <f aca="true" t="shared" si="41" ref="G160:G176">D160*0.00181</f>
        <v>0</v>
      </c>
    </row>
    <row r="161" spans="1:7" ht="12">
      <c r="A161" s="11"/>
      <c r="B161" s="4">
        <f t="shared" si="36"/>
        <v>0</v>
      </c>
      <c r="C161" s="5">
        <f t="shared" si="37"/>
        <v>0</v>
      </c>
      <c r="D161" s="5">
        <f t="shared" si="38"/>
        <v>0</v>
      </c>
      <c r="E161" s="5">
        <f t="shared" si="39"/>
        <v>0</v>
      </c>
      <c r="F161" s="5">
        <f t="shared" si="40"/>
        <v>0</v>
      </c>
      <c r="G161" s="6">
        <f t="shared" si="41"/>
        <v>0</v>
      </c>
    </row>
    <row r="162" spans="1:7" ht="12">
      <c r="A162" s="11"/>
      <c r="B162" s="4">
        <f t="shared" si="36"/>
        <v>0</v>
      </c>
      <c r="C162" s="5">
        <f t="shared" si="37"/>
        <v>0</v>
      </c>
      <c r="D162" s="5">
        <f t="shared" si="38"/>
        <v>0</v>
      </c>
      <c r="E162" s="5">
        <f t="shared" si="39"/>
        <v>0</v>
      </c>
      <c r="F162" s="5">
        <f t="shared" si="40"/>
        <v>0</v>
      </c>
      <c r="G162" s="6">
        <f t="shared" si="41"/>
        <v>0</v>
      </c>
    </row>
    <row r="163" spans="1:7" ht="12">
      <c r="A163" s="11"/>
      <c r="B163" s="4">
        <f t="shared" si="36"/>
        <v>0</v>
      </c>
      <c r="C163" s="5">
        <f t="shared" si="37"/>
        <v>0</v>
      </c>
      <c r="D163" s="5">
        <f t="shared" si="38"/>
        <v>0</v>
      </c>
      <c r="E163" s="5">
        <f t="shared" si="39"/>
        <v>0</v>
      </c>
      <c r="F163" s="5">
        <f t="shared" si="40"/>
        <v>0</v>
      </c>
      <c r="G163" s="6">
        <f t="shared" si="41"/>
        <v>0</v>
      </c>
    </row>
    <row r="164" spans="1:7" ht="12">
      <c r="A164" s="11"/>
      <c r="B164" s="4">
        <f t="shared" si="36"/>
        <v>0</v>
      </c>
      <c r="C164" s="5">
        <f t="shared" si="37"/>
        <v>0</v>
      </c>
      <c r="D164" s="5">
        <f t="shared" si="38"/>
        <v>0</v>
      </c>
      <c r="E164" s="5">
        <f t="shared" si="39"/>
        <v>0</v>
      </c>
      <c r="F164" s="5">
        <f t="shared" si="40"/>
        <v>0</v>
      </c>
      <c r="G164" s="6">
        <f t="shared" si="41"/>
        <v>0</v>
      </c>
    </row>
    <row r="165" spans="1:7" ht="12">
      <c r="A165" s="11"/>
      <c r="B165" s="4">
        <f t="shared" si="36"/>
        <v>0</v>
      </c>
      <c r="C165" s="5">
        <f t="shared" si="37"/>
        <v>0</v>
      </c>
      <c r="D165" s="5">
        <f t="shared" si="38"/>
        <v>0</v>
      </c>
      <c r="E165" s="5">
        <f t="shared" si="39"/>
        <v>0</v>
      </c>
      <c r="F165" s="5">
        <f t="shared" si="40"/>
        <v>0</v>
      </c>
      <c r="G165" s="6">
        <f t="shared" si="41"/>
        <v>0</v>
      </c>
    </row>
    <row r="166" spans="1:7" ht="12">
      <c r="A166" s="11"/>
      <c r="B166" s="4">
        <f t="shared" si="36"/>
        <v>0</v>
      </c>
      <c r="C166" s="5">
        <f t="shared" si="37"/>
        <v>0</v>
      </c>
      <c r="D166" s="5">
        <f t="shared" si="38"/>
        <v>0</v>
      </c>
      <c r="E166" s="5">
        <f t="shared" si="39"/>
        <v>0</v>
      </c>
      <c r="F166" s="5">
        <f t="shared" si="40"/>
        <v>0</v>
      </c>
      <c r="G166" s="6">
        <f t="shared" si="41"/>
        <v>0</v>
      </c>
    </row>
    <row r="167" spans="1:7" ht="12">
      <c r="A167" s="11"/>
      <c r="B167" s="4">
        <f t="shared" si="36"/>
        <v>0</v>
      </c>
      <c r="C167" s="5">
        <f t="shared" si="37"/>
        <v>0</v>
      </c>
      <c r="D167" s="5">
        <f t="shared" si="38"/>
        <v>0</v>
      </c>
      <c r="E167" s="5">
        <f t="shared" si="39"/>
        <v>0</v>
      </c>
      <c r="F167" s="5">
        <f t="shared" si="40"/>
        <v>0</v>
      </c>
      <c r="G167" s="6">
        <f t="shared" si="41"/>
        <v>0</v>
      </c>
    </row>
    <row r="168" spans="1:7" ht="12">
      <c r="A168" s="11"/>
      <c r="B168" s="4">
        <f t="shared" si="36"/>
        <v>0</v>
      </c>
      <c r="C168" s="5">
        <f t="shared" si="37"/>
        <v>0</v>
      </c>
      <c r="D168" s="5">
        <f t="shared" si="38"/>
        <v>0</v>
      </c>
      <c r="E168" s="5">
        <f t="shared" si="39"/>
        <v>0</v>
      </c>
      <c r="F168" s="5">
        <f t="shared" si="40"/>
        <v>0</v>
      </c>
      <c r="G168" s="6">
        <f t="shared" si="41"/>
        <v>0</v>
      </c>
    </row>
    <row r="169" spans="1:7" ht="12">
      <c r="A169" s="11"/>
      <c r="B169" s="4">
        <f t="shared" si="36"/>
        <v>0</v>
      </c>
      <c r="C169" s="5">
        <f t="shared" si="37"/>
        <v>0</v>
      </c>
      <c r="D169" s="5">
        <f t="shared" si="38"/>
        <v>0</v>
      </c>
      <c r="E169" s="5">
        <f t="shared" si="39"/>
        <v>0</v>
      </c>
      <c r="F169" s="5">
        <f t="shared" si="40"/>
        <v>0</v>
      </c>
      <c r="G169" s="6">
        <f t="shared" si="41"/>
        <v>0</v>
      </c>
    </row>
    <row r="170" spans="1:7" ht="12">
      <c r="A170" s="11"/>
      <c r="B170" s="4">
        <f t="shared" si="36"/>
        <v>0</v>
      </c>
      <c r="C170" s="5">
        <f t="shared" si="37"/>
        <v>0</v>
      </c>
      <c r="D170" s="5">
        <f t="shared" si="38"/>
        <v>0</v>
      </c>
      <c r="E170" s="5">
        <f t="shared" si="39"/>
        <v>0</v>
      </c>
      <c r="F170" s="5">
        <f t="shared" si="40"/>
        <v>0</v>
      </c>
      <c r="G170" s="6">
        <f t="shared" si="41"/>
        <v>0</v>
      </c>
    </row>
    <row r="171" spans="1:7" ht="12">
      <c r="A171" s="11"/>
      <c r="B171" s="4">
        <f t="shared" si="36"/>
        <v>0</v>
      </c>
      <c r="C171" s="5">
        <f t="shared" si="37"/>
        <v>0</v>
      </c>
      <c r="D171" s="5">
        <f t="shared" si="38"/>
        <v>0</v>
      </c>
      <c r="E171" s="5">
        <f t="shared" si="39"/>
        <v>0</v>
      </c>
      <c r="F171" s="5">
        <f t="shared" si="40"/>
        <v>0</v>
      </c>
      <c r="G171" s="6">
        <f t="shared" si="41"/>
        <v>0</v>
      </c>
    </row>
    <row r="172" spans="1:7" ht="12">
      <c r="A172" s="11"/>
      <c r="B172" s="4">
        <f t="shared" si="36"/>
        <v>0</v>
      </c>
      <c r="C172" s="5">
        <f t="shared" si="37"/>
        <v>0</v>
      </c>
      <c r="D172" s="5">
        <f t="shared" si="38"/>
        <v>0</v>
      </c>
      <c r="E172" s="5">
        <f t="shared" si="39"/>
        <v>0</v>
      </c>
      <c r="F172" s="5">
        <f t="shared" si="40"/>
        <v>0</v>
      </c>
      <c r="G172" s="6">
        <f t="shared" si="41"/>
        <v>0</v>
      </c>
    </row>
    <row r="173" spans="1:7" ht="12">
      <c r="A173" s="11"/>
      <c r="B173" s="4">
        <f t="shared" si="36"/>
        <v>0</v>
      </c>
      <c r="C173" s="5">
        <f t="shared" si="37"/>
        <v>0</v>
      </c>
      <c r="D173" s="5">
        <f t="shared" si="38"/>
        <v>0</v>
      </c>
      <c r="E173" s="5">
        <f t="shared" si="39"/>
        <v>0</v>
      </c>
      <c r="F173" s="5">
        <f t="shared" si="40"/>
        <v>0</v>
      </c>
      <c r="G173" s="6">
        <f t="shared" si="41"/>
        <v>0</v>
      </c>
    </row>
    <row r="174" spans="1:7" ht="12">
      <c r="A174" s="11"/>
      <c r="B174" s="4">
        <f t="shared" si="36"/>
        <v>0</v>
      </c>
      <c r="C174" s="5">
        <f t="shared" si="37"/>
        <v>0</v>
      </c>
      <c r="D174" s="5">
        <f t="shared" si="38"/>
        <v>0</v>
      </c>
      <c r="E174" s="5">
        <f t="shared" si="39"/>
        <v>0</v>
      </c>
      <c r="F174" s="5">
        <f t="shared" si="40"/>
        <v>0</v>
      </c>
      <c r="G174" s="6">
        <f t="shared" si="41"/>
        <v>0</v>
      </c>
    </row>
    <row r="175" spans="1:7" ht="12">
      <c r="A175" s="11"/>
      <c r="B175" s="4">
        <f t="shared" si="36"/>
        <v>0</v>
      </c>
      <c r="C175" s="5">
        <f t="shared" si="37"/>
        <v>0</v>
      </c>
      <c r="D175" s="5">
        <f t="shared" si="38"/>
        <v>0</v>
      </c>
      <c r="E175" s="5">
        <f t="shared" si="39"/>
        <v>0</v>
      </c>
      <c r="F175" s="5">
        <f t="shared" si="40"/>
        <v>0</v>
      </c>
      <c r="G175" s="6">
        <f t="shared" si="41"/>
        <v>0</v>
      </c>
    </row>
    <row r="176" spans="1:9" ht="12.75" thickBot="1">
      <c r="A176" s="12"/>
      <c r="B176" s="7">
        <f t="shared" si="36"/>
        <v>0</v>
      </c>
      <c r="C176" s="8">
        <f t="shared" si="37"/>
        <v>0</v>
      </c>
      <c r="D176" s="8">
        <f t="shared" si="38"/>
        <v>0</v>
      </c>
      <c r="E176" s="8">
        <f t="shared" si="39"/>
        <v>0</v>
      </c>
      <c r="F176" s="8">
        <f t="shared" si="40"/>
        <v>0</v>
      </c>
      <c r="G176" s="9">
        <f t="shared" si="41"/>
        <v>0</v>
      </c>
      <c r="H176" t="s">
        <v>8</v>
      </c>
      <c r="I176" t="s">
        <v>9</v>
      </c>
    </row>
    <row r="177" spans="1:9" ht="12">
      <c r="A177" t="s">
        <v>10</v>
      </c>
      <c r="B177">
        <f>SUM(B159:B176)/1000/0.045</f>
        <v>0</v>
      </c>
      <c r="C177">
        <f>SUM(C159:C176)/1000/0.045</f>
        <v>0</v>
      </c>
      <c r="D177">
        <f>SUM(D159:D176)/1000/0.045</f>
        <v>0</v>
      </c>
      <c r="H177">
        <f>SUM(B177:D177)</f>
        <v>0</v>
      </c>
      <c r="I177">
        <f>SUM(E178:G178)</f>
        <v>0</v>
      </c>
    </row>
    <row r="178" spans="1:7" ht="12">
      <c r="A178" t="s">
        <v>11</v>
      </c>
      <c r="E178">
        <f>SUM(E159:E176)/0.045</f>
        <v>0</v>
      </c>
      <c r="F178">
        <f>SUM(F159:F176)/0.045</f>
        <v>0</v>
      </c>
      <c r="G178">
        <f>SUM(G159:G176)/0.045</f>
        <v>0</v>
      </c>
    </row>
    <row r="182" ht="12.75" thickBot="1">
      <c r="A182" t="s">
        <v>18</v>
      </c>
    </row>
    <row r="183" spans="1:7" ht="12">
      <c r="A183" s="10" t="s">
        <v>1</v>
      </c>
      <c r="B183" s="1" t="s">
        <v>2</v>
      </c>
      <c r="C183" s="2" t="s">
        <v>3</v>
      </c>
      <c r="D183" s="2" t="s">
        <v>4</v>
      </c>
      <c r="E183" s="2" t="s">
        <v>5</v>
      </c>
      <c r="F183" s="2" t="s">
        <v>6</v>
      </c>
      <c r="G183" s="3" t="s">
        <v>7</v>
      </c>
    </row>
    <row r="184" spans="1:7" ht="12">
      <c r="A184" s="11"/>
      <c r="B184" s="4">
        <f>0.1698*POWER(A184,2.227)</f>
        <v>0</v>
      </c>
      <c r="C184" s="5">
        <f>0.0357*POWER(A184,2.488)</f>
        <v>0</v>
      </c>
      <c r="D184" s="5">
        <f>0.0123*POWER(A184,2.042)</f>
        <v>0</v>
      </c>
      <c r="E184" s="5">
        <f>B184*0.0009</f>
        <v>0</v>
      </c>
      <c r="F184" s="5">
        <f>C184*0.0042</f>
        <v>0</v>
      </c>
      <c r="G184" s="6">
        <f>D184*0.0123</f>
        <v>0</v>
      </c>
    </row>
    <row r="185" spans="1:7" ht="12">
      <c r="A185" s="11"/>
      <c r="B185" s="4">
        <f aca="true" t="shared" si="42" ref="B185:B201">0.1698*POWER(A185,2.227)</f>
        <v>0</v>
      </c>
      <c r="C185" s="5">
        <f aca="true" t="shared" si="43" ref="C185:C201">0.0357*POWER(A185,2.488)</f>
        <v>0</v>
      </c>
      <c r="D185" s="5">
        <f aca="true" t="shared" si="44" ref="D185:D201">0.0123*POWER(A185,2.042)</f>
        <v>0</v>
      </c>
      <c r="E185" s="5">
        <f aca="true" t="shared" si="45" ref="E185:E201">B185*0.0009</f>
        <v>0</v>
      </c>
      <c r="F185" s="5">
        <f aca="true" t="shared" si="46" ref="F185:F201">C185*0.0042</f>
        <v>0</v>
      </c>
      <c r="G185" s="6">
        <f aca="true" t="shared" si="47" ref="G185:G201">D185*0.0123</f>
        <v>0</v>
      </c>
    </row>
    <row r="186" spans="1:7" ht="12">
      <c r="A186" s="11"/>
      <c r="B186" s="4">
        <f t="shared" si="42"/>
        <v>0</v>
      </c>
      <c r="C186" s="5">
        <f t="shared" si="43"/>
        <v>0</v>
      </c>
      <c r="D186" s="5">
        <f t="shared" si="44"/>
        <v>0</v>
      </c>
      <c r="E186" s="5">
        <f t="shared" si="45"/>
        <v>0</v>
      </c>
      <c r="F186" s="5">
        <f t="shared" si="46"/>
        <v>0</v>
      </c>
      <c r="G186" s="6">
        <f t="shared" si="47"/>
        <v>0</v>
      </c>
    </row>
    <row r="187" spans="1:7" ht="12">
      <c r="A187" s="11"/>
      <c r="B187" s="4">
        <f t="shared" si="42"/>
        <v>0</v>
      </c>
      <c r="C187" s="5">
        <f t="shared" si="43"/>
        <v>0</v>
      </c>
      <c r="D187" s="5">
        <f t="shared" si="44"/>
        <v>0</v>
      </c>
      <c r="E187" s="5">
        <f t="shared" si="45"/>
        <v>0</v>
      </c>
      <c r="F187" s="5">
        <f t="shared" si="46"/>
        <v>0</v>
      </c>
      <c r="G187" s="6">
        <f t="shared" si="47"/>
        <v>0</v>
      </c>
    </row>
    <row r="188" spans="1:7" ht="12">
      <c r="A188" s="11"/>
      <c r="B188" s="4">
        <f t="shared" si="42"/>
        <v>0</v>
      </c>
      <c r="C188" s="5">
        <f t="shared" si="43"/>
        <v>0</v>
      </c>
      <c r="D188" s="5">
        <f t="shared" si="44"/>
        <v>0</v>
      </c>
      <c r="E188" s="5">
        <f t="shared" si="45"/>
        <v>0</v>
      </c>
      <c r="F188" s="5">
        <f t="shared" si="46"/>
        <v>0</v>
      </c>
      <c r="G188" s="6">
        <f t="shared" si="47"/>
        <v>0</v>
      </c>
    </row>
    <row r="189" spans="1:7" ht="12">
      <c r="A189" s="11"/>
      <c r="B189" s="4">
        <f t="shared" si="42"/>
        <v>0</v>
      </c>
      <c r="C189" s="5">
        <f t="shared" si="43"/>
        <v>0</v>
      </c>
      <c r="D189" s="5">
        <f t="shared" si="44"/>
        <v>0</v>
      </c>
      <c r="E189" s="5">
        <f t="shared" si="45"/>
        <v>0</v>
      </c>
      <c r="F189" s="5">
        <f t="shared" si="46"/>
        <v>0</v>
      </c>
      <c r="G189" s="6">
        <f t="shared" si="47"/>
        <v>0</v>
      </c>
    </row>
    <row r="190" spans="1:7" ht="12">
      <c r="A190" s="11"/>
      <c r="B190" s="4">
        <f t="shared" si="42"/>
        <v>0</v>
      </c>
      <c r="C190" s="5">
        <f t="shared" si="43"/>
        <v>0</v>
      </c>
      <c r="D190" s="5">
        <f t="shared" si="44"/>
        <v>0</v>
      </c>
      <c r="E190" s="5">
        <f t="shared" si="45"/>
        <v>0</v>
      </c>
      <c r="F190" s="5">
        <f t="shared" si="46"/>
        <v>0</v>
      </c>
      <c r="G190" s="6">
        <f t="shared" si="47"/>
        <v>0</v>
      </c>
    </row>
    <row r="191" spans="1:7" ht="12">
      <c r="A191" s="11"/>
      <c r="B191" s="4">
        <f t="shared" si="42"/>
        <v>0</v>
      </c>
      <c r="C191" s="5">
        <f t="shared" si="43"/>
        <v>0</v>
      </c>
      <c r="D191" s="5">
        <f t="shared" si="44"/>
        <v>0</v>
      </c>
      <c r="E191" s="5">
        <f t="shared" si="45"/>
        <v>0</v>
      </c>
      <c r="F191" s="5">
        <f t="shared" si="46"/>
        <v>0</v>
      </c>
      <c r="G191" s="6">
        <f t="shared" si="47"/>
        <v>0</v>
      </c>
    </row>
    <row r="192" spans="1:7" ht="12">
      <c r="A192" s="11"/>
      <c r="B192" s="4">
        <f t="shared" si="42"/>
        <v>0</v>
      </c>
      <c r="C192" s="5">
        <f t="shared" si="43"/>
        <v>0</v>
      </c>
      <c r="D192" s="5">
        <f t="shared" si="44"/>
        <v>0</v>
      </c>
      <c r="E192" s="5">
        <f t="shared" si="45"/>
        <v>0</v>
      </c>
      <c r="F192" s="5">
        <f t="shared" si="46"/>
        <v>0</v>
      </c>
      <c r="G192" s="6">
        <f t="shared" si="47"/>
        <v>0</v>
      </c>
    </row>
    <row r="193" spans="1:7" ht="12">
      <c r="A193" s="11"/>
      <c r="B193" s="4">
        <f t="shared" si="42"/>
        <v>0</v>
      </c>
      <c r="C193" s="5">
        <f t="shared" si="43"/>
        <v>0</v>
      </c>
      <c r="D193" s="5">
        <f t="shared" si="44"/>
        <v>0</v>
      </c>
      <c r="E193" s="5">
        <f t="shared" si="45"/>
        <v>0</v>
      </c>
      <c r="F193" s="5">
        <f t="shared" si="46"/>
        <v>0</v>
      </c>
      <c r="G193" s="6">
        <f t="shared" si="47"/>
        <v>0</v>
      </c>
    </row>
    <row r="194" spans="1:7" ht="12">
      <c r="A194" s="11"/>
      <c r="B194" s="4">
        <f t="shared" si="42"/>
        <v>0</v>
      </c>
      <c r="C194" s="5">
        <f t="shared" si="43"/>
        <v>0</v>
      </c>
      <c r="D194" s="5">
        <f t="shared" si="44"/>
        <v>0</v>
      </c>
      <c r="E194" s="5">
        <f t="shared" si="45"/>
        <v>0</v>
      </c>
      <c r="F194" s="5">
        <f t="shared" si="46"/>
        <v>0</v>
      </c>
      <c r="G194" s="6">
        <f t="shared" si="47"/>
        <v>0</v>
      </c>
    </row>
    <row r="195" spans="1:7" ht="12">
      <c r="A195" s="11"/>
      <c r="B195" s="4">
        <f t="shared" si="42"/>
        <v>0</v>
      </c>
      <c r="C195" s="5">
        <f t="shared" si="43"/>
        <v>0</v>
      </c>
      <c r="D195" s="5">
        <f t="shared" si="44"/>
        <v>0</v>
      </c>
      <c r="E195" s="5">
        <f t="shared" si="45"/>
        <v>0</v>
      </c>
      <c r="F195" s="5">
        <f t="shared" si="46"/>
        <v>0</v>
      </c>
      <c r="G195" s="6">
        <f t="shared" si="47"/>
        <v>0</v>
      </c>
    </row>
    <row r="196" spans="1:7" ht="12">
      <c r="A196" s="11"/>
      <c r="B196" s="4">
        <f t="shared" si="42"/>
        <v>0</v>
      </c>
      <c r="C196" s="5">
        <f t="shared" si="43"/>
        <v>0</v>
      </c>
      <c r="D196" s="5">
        <f t="shared" si="44"/>
        <v>0</v>
      </c>
      <c r="E196" s="5">
        <f t="shared" si="45"/>
        <v>0</v>
      </c>
      <c r="F196" s="5">
        <f t="shared" si="46"/>
        <v>0</v>
      </c>
      <c r="G196" s="6">
        <f t="shared" si="47"/>
        <v>0</v>
      </c>
    </row>
    <row r="197" spans="1:7" ht="12">
      <c r="A197" s="11"/>
      <c r="B197" s="4">
        <f t="shared" si="42"/>
        <v>0</v>
      </c>
      <c r="C197" s="5">
        <f t="shared" si="43"/>
        <v>0</v>
      </c>
      <c r="D197" s="5">
        <f t="shared" si="44"/>
        <v>0</v>
      </c>
      <c r="E197" s="5">
        <f t="shared" si="45"/>
        <v>0</v>
      </c>
      <c r="F197" s="5">
        <f t="shared" si="46"/>
        <v>0</v>
      </c>
      <c r="G197" s="6">
        <f t="shared" si="47"/>
        <v>0</v>
      </c>
    </row>
    <row r="198" spans="1:7" ht="12">
      <c r="A198" s="11"/>
      <c r="B198" s="4">
        <f t="shared" si="42"/>
        <v>0</v>
      </c>
      <c r="C198" s="5">
        <f t="shared" si="43"/>
        <v>0</v>
      </c>
      <c r="D198" s="5">
        <f t="shared" si="44"/>
        <v>0</v>
      </c>
      <c r="E198" s="5">
        <f t="shared" si="45"/>
        <v>0</v>
      </c>
      <c r="F198" s="5">
        <f t="shared" si="46"/>
        <v>0</v>
      </c>
      <c r="G198" s="6">
        <f t="shared" si="47"/>
        <v>0</v>
      </c>
    </row>
    <row r="199" spans="1:7" ht="12">
      <c r="A199" s="11"/>
      <c r="B199" s="4">
        <f t="shared" si="42"/>
        <v>0</v>
      </c>
      <c r="C199" s="5">
        <f t="shared" si="43"/>
        <v>0</v>
      </c>
      <c r="D199" s="5">
        <f t="shared" si="44"/>
        <v>0</v>
      </c>
      <c r="E199" s="5">
        <f t="shared" si="45"/>
        <v>0</v>
      </c>
      <c r="F199" s="5">
        <f t="shared" si="46"/>
        <v>0</v>
      </c>
      <c r="G199" s="6">
        <f t="shared" si="47"/>
        <v>0</v>
      </c>
    </row>
    <row r="200" spans="1:7" ht="12">
      <c r="A200" s="11"/>
      <c r="B200" s="4">
        <f t="shared" si="42"/>
        <v>0</v>
      </c>
      <c r="C200" s="5">
        <f t="shared" si="43"/>
        <v>0</v>
      </c>
      <c r="D200" s="5">
        <f t="shared" si="44"/>
        <v>0</v>
      </c>
      <c r="E200" s="5">
        <f t="shared" si="45"/>
        <v>0</v>
      </c>
      <c r="F200" s="5">
        <f t="shared" si="46"/>
        <v>0</v>
      </c>
      <c r="G200" s="6">
        <f t="shared" si="47"/>
        <v>0</v>
      </c>
    </row>
    <row r="201" spans="1:9" ht="12.75" thickBot="1">
      <c r="A201" s="12"/>
      <c r="B201" s="7">
        <f t="shared" si="42"/>
        <v>0</v>
      </c>
      <c r="C201" s="8">
        <f t="shared" si="43"/>
        <v>0</v>
      </c>
      <c r="D201" s="8">
        <f t="shared" si="44"/>
        <v>0</v>
      </c>
      <c r="E201" s="8">
        <f t="shared" si="45"/>
        <v>0</v>
      </c>
      <c r="F201" s="8">
        <f t="shared" si="46"/>
        <v>0</v>
      </c>
      <c r="G201" s="9">
        <f t="shared" si="47"/>
        <v>0</v>
      </c>
      <c r="H201" t="s">
        <v>8</v>
      </c>
      <c r="I201" t="s">
        <v>9</v>
      </c>
    </row>
    <row r="202" spans="1:9" ht="12">
      <c r="A202" t="s">
        <v>10</v>
      </c>
      <c r="B202">
        <f>SUM(B184:B201)/1000/0.045</f>
        <v>0</v>
      </c>
      <c r="C202">
        <f>SUM(C184:C201)/1000/0.045</f>
        <v>0</v>
      </c>
      <c r="D202">
        <f>SUM(D184:D201)/1000/0.045</f>
        <v>0</v>
      </c>
      <c r="H202">
        <f>SUM(B202:D202)</f>
        <v>0</v>
      </c>
      <c r="I202">
        <f>SUM(E203:G203)</f>
        <v>0</v>
      </c>
    </row>
    <row r="203" spans="1:7" ht="12">
      <c r="A203" t="s">
        <v>11</v>
      </c>
      <c r="E203">
        <f>SUM(E184:E201)/0.045</f>
        <v>0</v>
      </c>
      <c r="F203">
        <f>SUM(F184:F201)/0.045</f>
        <v>0</v>
      </c>
      <c r="G203">
        <f>SUM(G184:G201)/0.045</f>
        <v>0</v>
      </c>
    </row>
    <row r="207" ht="12.75" thickBot="1">
      <c r="A207" t="s">
        <v>19</v>
      </c>
    </row>
    <row r="208" spans="1:7" ht="12">
      <c r="A208" s="10" t="s">
        <v>1</v>
      </c>
      <c r="B208" s="1" t="s">
        <v>2</v>
      </c>
      <c r="C208" s="2" t="s">
        <v>3</v>
      </c>
      <c r="D208" s="2" t="s">
        <v>4</v>
      </c>
      <c r="E208" s="2" t="s">
        <v>5</v>
      </c>
      <c r="F208" s="2" t="s">
        <v>6</v>
      </c>
      <c r="G208" s="3" t="s">
        <v>7</v>
      </c>
    </row>
    <row r="209" spans="1:7" ht="12">
      <c r="A209" s="11">
        <v>36.7</v>
      </c>
      <c r="B209" s="4">
        <f aca="true" t="shared" si="48" ref="B209:B226">0.1382*POWER(A209,2.184)</f>
        <v>361.19250296032186</v>
      </c>
      <c r="C209" s="5">
        <f aca="true" t="shared" si="49" ref="C209:C226">0.0274*POWER(A209,2.337)</f>
        <v>124.27253428513046</v>
      </c>
      <c r="D209" s="5">
        <f aca="true" t="shared" si="50" ref="D209:D226">0.0099*POWER(A209,1.999)</f>
        <v>13.286257249760443</v>
      </c>
      <c r="E209" s="5">
        <f>B209*0.0008</f>
        <v>0.2889540023682575</v>
      </c>
      <c r="F209" s="5">
        <f>C209*0.0039</f>
        <v>0.4846628837120088</v>
      </c>
      <c r="G209" s="6">
        <f>D209*0.0119</f>
        <v>0.15810646127214928</v>
      </c>
    </row>
    <row r="210" spans="1:7" ht="12">
      <c r="A210" s="11">
        <v>20</v>
      </c>
      <c r="B210" s="4">
        <f t="shared" si="48"/>
        <v>95.93068676182614</v>
      </c>
      <c r="C210" s="5">
        <f t="shared" si="49"/>
        <v>30.078603075905622</v>
      </c>
      <c r="D210" s="5">
        <f t="shared" si="50"/>
        <v>3.9481546518014214</v>
      </c>
      <c r="E210" s="5">
        <f aca="true" t="shared" si="51" ref="E210:E226">B210*0.0008</f>
        <v>0.07674454940946092</v>
      </c>
      <c r="F210" s="5">
        <f aca="true" t="shared" si="52" ref="F210:F226">C210*0.0039</f>
        <v>0.11730655199603192</v>
      </c>
      <c r="G210" s="6">
        <f aca="true" t="shared" si="53" ref="G210:G226">D210*0.0119</f>
        <v>0.04698304035643692</v>
      </c>
    </row>
    <row r="211" spans="1:7" ht="12">
      <c r="A211" s="11">
        <v>19.5</v>
      </c>
      <c r="B211" s="4">
        <f t="shared" si="48"/>
        <v>90.77027145872225</v>
      </c>
      <c r="C211" s="5">
        <f t="shared" si="49"/>
        <v>28.35054745156829</v>
      </c>
      <c r="D211" s="5">
        <f t="shared" si="50"/>
        <v>3.7533095402360614</v>
      </c>
      <c r="E211" s="5">
        <f t="shared" si="51"/>
        <v>0.0726162171669778</v>
      </c>
      <c r="F211" s="5">
        <f t="shared" si="52"/>
        <v>0.11056713506111632</v>
      </c>
      <c r="G211" s="6">
        <f t="shared" si="53"/>
        <v>0.04466438352880914</v>
      </c>
    </row>
    <row r="212" spans="1:7" ht="12">
      <c r="A212" s="11">
        <v>30.6</v>
      </c>
      <c r="B212" s="4">
        <f t="shared" si="48"/>
        <v>242.84190913161135</v>
      </c>
      <c r="C212" s="5">
        <f t="shared" si="49"/>
        <v>81.26088287746387</v>
      </c>
      <c r="D212" s="5">
        <f t="shared" si="50"/>
        <v>9.238305635580897</v>
      </c>
      <c r="E212" s="5">
        <f t="shared" si="51"/>
        <v>0.19427352730528907</v>
      </c>
      <c r="F212" s="5">
        <f t="shared" si="52"/>
        <v>0.3169174432221091</v>
      </c>
      <c r="G212" s="6">
        <f t="shared" si="53"/>
        <v>0.10993583706341269</v>
      </c>
    </row>
    <row r="213" spans="1:7" ht="12">
      <c r="A213" s="11"/>
      <c r="B213" s="4">
        <f t="shared" si="48"/>
        <v>0</v>
      </c>
      <c r="C213" s="5">
        <f t="shared" si="49"/>
        <v>0</v>
      </c>
      <c r="D213" s="5">
        <f t="shared" si="50"/>
        <v>0</v>
      </c>
      <c r="E213" s="5">
        <f t="shared" si="51"/>
        <v>0</v>
      </c>
      <c r="F213" s="5">
        <f t="shared" si="52"/>
        <v>0</v>
      </c>
      <c r="G213" s="6">
        <f t="shared" si="53"/>
        <v>0</v>
      </c>
    </row>
    <row r="214" spans="1:7" ht="12">
      <c r="A214" s="11"/>
      <c r="B214" s="4">
        <f t="shared" si="48"/>
        <v>0</v>
      </c>
      <c r="C214" s="5">
        <f t="shared" si="49"/>
        <v>0</v>
      </c>
      <c r="D214" s="5">
        <f t="shared" si="50"/>
        <v>0</v>
      </c>
      <c r="E214" s="5">
        <f t="shared" si="51"/>
        <v>0</v>
      </c>
      <c r="F214" s="5">
        <f t="shared" si="52"/>
        <v>0</v>
      </c>
      <c r="G214" s="6">
        <f t="shared" si="53"/>
        <v>0</v>
      </c>
    </row>
    <row r="215" spans="1:7" ht="12">
      <c r="A215" s="11"/>
      <c r="B215" s="4">
        <f t="shared" si="48"/>
        <v>0</v>
      </c>
      <c r="C215" s="5">
        <f t="shared" si="49"/>
        <v>0</v>
      </c>
      <c r="D215" s="5">
        <f t="shared" si="50"/>
        <v>0</v>
      </c>
      <c r="E215" s="5">
        <f t="shared" si="51"/>
        <v>0</v>
      </c>
      <c r="F215" s="5">
        <f t="shared" si="52"/>
        <v>0</v>
      </c>
      <c r="G215" s="6">
        <f t="shared" si="53"/>
        <v>0</v>
      </c>
    </row>
    <row r="216" spans="1:7" ht="12">
      <c r="A216" s="11"/>
      <c r="B216" s="4">
        <f t="shared" si="48"/>
        <v>0</v>
      </c>
      <c r="C216" s="5">
        <f t="shared" si="49"/>
        <v>0</v>
      </c>
      <c r="D216" s="5">
        <f t="shared" si="50"/>
        <v>0</v>
      </c>
      <c r="E216" s="5">
        <f t="shared" si="51"/>
        <v>0</v>
      </c>
      <c r="F216" s="5">
        <f t="shared" si="52"/>
        <v>0</v>
      </c>
      <c r="G216" s="6">
        <f t="shared" si="53"/>
        <v>0</v>
      </c>
    </row>
    <row r="217" spans="1:7" ht="12">
      <c r="A217" s="11"/>
      <c r="B217" s="4">
        <f t="shared" si="48"/>
        <v>0</v>
      </c>
      <c r="C217" s="5">
        <f t="shared" si="49"/>
        <v>0</v>
      </c>
      <c r="D217" s="5">
        <f t="shared" si="50"/>
        <v>0</v>
      </c>
      <c r="E217" s="5">
        <f t="shared" si="51"/>
        <v>0</v>
      </c>
      <c r="F217" s="5">
        <f t="shared" si="52"/>
        <v>0</v>
      </c>
      <c r="G217" s="6">
        <f t="shared" si="53"/>
        <v>0</v>
      </c>
    </row>
    <row r="218" spans="1:7" ht="12">
      <c r="A218" s="11"/>
      <c r="B218" s="4">
        <f t="shared" si="48"/>
        <v>0</v>
      </c>
      <c r="C218" s="5">
        <f t="shared" si="49"/>
        <v>0</v>
      </c>
      <c r="D218" s="5">
        <f t="shared" si="50"/>
        <v>0</v>
      </c>
      <c r="E218" s="5">
        <f t="shared" si="51"/>
        <v>0</v>
      </c>
      <c r="F218" s="5">
        <f t="shared" si="52"/>
        <v>0</v>
      </c>
      <c r="G218" s="6">
        <f t="shared" si="53"/>
        <v>0</v>
      </c>
    </row>
    <row r="219" spans="1:7" ht="12">
      <c r="A219" s="11"/>
      <c r="B219" s="4">
        <f t="shared" si="48"/>
        <v>0</v>
      </c>
      <c r="C219" s="5">
        <f t="shared" si="49"/>
        <v>0</v>
      </c>
      <c r="D219" s="5">
        <f t="shared" si="50"/>
        <v>0</v>
      </c>
      <c r="E219" s="5">
        <f t="shared" si="51"/>
        <v>0</v>
      </c>
      <c r="F219" s="5">
        <f t="shared" si="52"/>
        <v>0</v>
      </c>
      <c r="G219" s="6">
        <f t="shared" si="53"/>
        <v>0</v>
      </c>
    </row>
    <row r="220" spans="1:7" ht="12">
      <c r="A220" s="11"/>
      <c r="B220" s="4">
        <f t="shared" si="48"/>
        <v>0</v>
      </c>
      <c r="C220" s="5">
        <f t="shared" si="49"/>
        <v>0</v>
      </c>
      <c r="D220" s="5">
        <f t="shared" si="50"/>
        <v>0</v>
      </c>
      <c r="E220" s="5">
        <f t="shared" si="51"/>
        <v>0</v>
      </c>
      <c r="F220" s="5">
        <f t="shared" si="52"/>
        <v>0</v>
      </c>
      <c r="G220" s="6">
        <f t="shared" si="53"/>
        <v>0</v>
      </c>
    </row>
    <row r="221" spans="1:7" ht="12">
      <c r="A221" s="11"/>
      <c r="B221" s="4">
        <f t="shared" si="48"/>
        <v>0</v>
      </c>
      <c r="C221" s="5">
        <f t="shared" si="49"/>
        <v>0</v>
      </c>
      <c r="D221" s="5">
        <f t="shared" si="50"/>
        <v>0</v>
      </c>
      <c r="E221" s="5">
        <f t="shared" si="51"/>
        <v>0</v>
      </c>
      <c r="F221" s="5">
        <f t="shared" si="52"/>
        <v>0</v>
      </c>
      <c r="G221" s="6">
        <f t="shared" si="53"/>
        <v>0</v>
      </c>
    </row>
    <row r="222" spans="1:7" ht="12">
      <c r="A222" s="11"/>
      <c r="B222" s="4">
        <f t="shared" si="48"/>
        <v>0</v>
      </c>
      <c r="C222" s="5">
        <f t="shared" si="49"/>
        <v>0</v>
      </c>
      <c r="D222" s="5">
        <f t="shared" si="50"/>
        <v>0</v>
      </c>
      <c r="E222" s="5">
        <f t="shared" si="51"/>
        <v>0</v>
      </c>
      <c r="F222" s="5">
        <f t="shared" si="52"/>
        <v>0</v>
      </c>
      <c r="G222" s="6">
        <f t="shared" si="53"/>
        <v>0</v>
      </c>
    </row>
    <row r="223" spans="1:7" ht="12">
      <c r="A223" s="11"/>
      <c r="B223" s="4">
        <f t="shared" si="48"/>
        <v>0</v>
      </c>
      <c r="C223" s="5">
        <f t="shared" si="49"/>
        <v>0</v>
      </c>
      <c r="D223" s="5">
        <f t="shared" si="50"/>
        <v>0</v>
      </c>
      <c r="E223" s="5">
        <f t="shared" si="51"/>
        <v>0</v>
      </c>
      <c r="F223" s="5">
        <f t="shared" si="52"/>
        <v>0</v>
      </c>
      <c r="G223" s="6">
        <f t="shared" si="53"/>
        <v>0</v>
      </c>
    </row>
    <row r="224" spans="1:7" ht="12">
      <c r="A224" s="11"/>
      <c r="B224" s="4">
        <f t="shared" si="48"/>
        <v>0</v>
      </c>
      <c r="C224" s="5">
        <f t="shared" si="49"/>
        <v>0</v>
      </c>
      <c r="D224" s="5">
        <f t="shared" si="50"/>
        <v>0</v>
      </c>
      <c r="E224" s="5">
        <f t="shared" si="51"/>
        <v>0</v>
      </c>
      <c r="F224" s="5">
        <f t="shared" si="52"/>
        <v>0</v>
      </c>
      <c r="G224" s="6">
        <f t="shared" si="53"/>
        <v>0</v>
      </c>
    </row>
    <row r="225" spans="1:7" ht="12">
      <c r="A225" s="11"/>
      <c r="B225" s="4">
        <f t="shared" si="48"/>
        <v>0</v>
      </c>
      <c r="C225" s="5">
        <f t="shared" si="49"/>
        <v>0</v>
      </c>
      <c r="D225" s="5">
        <f t="shared" si="50"/>
        <v>0</v>
      </c>
      <c r="E225" s="5">
        <f t="shared" si="51"/>
        <v>0</v>
      </c>
      <c r="F225" s="5">
        <f t="shared" si="52"/>
        <v>0</v>
      </c>
      <c r="G225" s="6">
        <f t="shared" si="53"/>
        <v>0</v>
      </c>
    </row>
    <row r="226" spans="1:9" ht="12.75" thickBot="1">
      <c r="A226" s="12"/>
      <c r="B226" s="7">
        <f t="shared" si="48"/>
        <v>0</v>
      </c>
      <c r="C226" s="8">
        <f t="shared" si="49"/>
        <v>0</v>
      </c>
      <c r="D226" s="8">
        <f t="shared" si="50"/>
        <v>0</v>
      </c>
      <c r="E226" s="8">
        <f t="shared" si="51"/>
        <v>0</v>
      </c>
      <c r="F226" s="8">
        <f t="shared" si="52"/>
        <v>0</v>
      </c>
      <c r="G226" s="9">
        <f t="shared" si="53"/>
        <v>0</v>
      </c>
      <c r="H226" t="s">
        <v>8</v>
      </c>
      <c r="I226" t="s">
        <v>9</v>
      </c>
    </row>
    <row r="227" spans="1:9" ht="12">
      <c r="A227" t="s">
        <v>10</v>
      </c>
      <c r="B227">
        <f>SUM(B209:B226)/1000/0.045</f>
        <v>17.571897118055148</v>
      </c>
      <c r="C227">
        <f>SUM(C209:C226)/1000/0.045</f>
        <v>5.865834837557071</v>
      </c>
      <c r="D227">
        <f>SUM(D209:D226)/1000/0.045</f>
        <v>0.6716894906084183</v>
      </c>
      <c r="H227">
        <f>SUM(B227:D227)</f>
        <v>24.109421446220637</v>
      </c>
      <c r="I227">
        <f>SUM(E228:G228)</f>
        <v>44.92737849915689</v>
      </c>
    </row>
    <row r="228" spans="1:7" ht="12">
      <c r="A228" t="s">
        <v>11</v>
      </c>
      <c r="E228">
        <f>SUM(E209:E226)/0.045</f>
        <v>14.057517694444119</v>
      </c>
      <c r="F228">
        <f>SUM(F209:F226)/0.045</f>
        <v>22.876755866472585</v>
      </c>
      <c r="G228">
        <f>SUM(G209:G226)/0.045</f>
        <v>7.993104938240179</v>
      </c>
    </row>
    <row r="232" ht="12.75" thickBot="1">
      <c r="A232" t="s">
        <v>20</v>
      </c>
    </row>
    <row r="233" spans="1:7" ht="12">
      <c r="A233" s="10" t="s">
        <v>1</v>
      </c>
      <c r="B233" s="1" t="s">
        <v>2</v>
      </c>
      <c r="C233" s="2" t="s">
        <v>3</v>
      </c>
      <c r="D233" s="2" t="s">
        <v>4</v>
      </c>
      <c r="E233" s="2" t="s">
        <v>5</v>
      </c>
      <c r="F233" s="2" t="s">
        <v>6</v>
      </c>
      <c r="G233" s="3" t="s">
        <v>7</v>
      </c>
    </row>
    <row r="234" spans="1:7" ht="12">
      <c r="A234" s="11">
        <v>40.3</v>
      </c>
      <c r="B234" s="4">
        <f aca="true" t="shared" si="54" ref="B234:B251">0.1311*POWER(A234,2.165)</f>
        <v>391.82136800669</v>
      </c>
      <c r="C234" s="5">
        <f aca="true" t="shared" si="55" ref="C234:C251">0.0261*POWER(A234,2.329)</f>
        <v>143.01973196889375</v>
      </c>
      <c r="D234" s="5">
        <f aca="true" t="shared" si="56" ref="D234:D251">0.0101*POWER(A234,1.989)</f>
        <v>15.749729910924462</v>
      </c>
      <c r="E234" s="5">
        <f>B234*0.0008</f>
        <v>0.313457094405352</v>
      </c>
      <c r="F234" s="5">
        <f>C234*0.0039</f>
        <v>0.5577769546786856</v>
      </c>
      <c r="G234" s="6">
        <f>D234*0.0119</f>
        <v>0.1874217859400011</v>
      </c>
    </row>
    <row r="235" spans="1:7" ht="12">
      <c r="A235" s="11">
        <v>31.3</v>
      </c>
      <c r="B235" s="4">
        <f t="shared" si="54"/>
        <v>226.70243374215323</v>
      </c>
      <c r="C235" s="5">
        <f t="shared" si="55"/>
        <v>79.38953706193507</v>
      </c>
      <c r="D235" s="5">
        <f t="shared" si="56"/>
        <v>9.527063527768718</v>
      </c>
      <c r="E235" s="5">
        <f aca="true" t="shared" si="57" ref="E235:E251">B235*0.0008</f>
        <v>0.1813619469937226</v>
      </c>
      <c r="F235" s="5">
        <f aca="true" t="shared" si="58" ref="F235:F251">C235*0.0039</f>
        <v>0.3096191945415468</v>
      </c>
      <c r="G235" s="6">
        <f aca="true" t="shared" si="59" ref="G235:G251">D235*0.0119</f>
        <v>0.11337205598044775</v>
      </c>
    </row>
    <row r="236" spans="1:7" ht="12">
      <c r="A236" s="11">
        <v>21</v>
      </c>
      <c r="B236" s="4">
        <f t="shared" si="54"/>
        <v>95.5448900053528</v>
      </c>
      <c r="C236" s="5">
        <f t="shared" si="55"/>
        <v>31.33929660906268</v>
      </c>
      <c r="D236" s="5">
        <f t="shared" si="56"/>
        <v>4.307403444493946</v>
      </c>
      <c r="E236" s="5">
        <f t="shared" si="57"/>
        <v>0.07643591200428224</v>
      </c>
      <c r="F236" s="5">
        <f t="shared" si="58"/>
        <v>0.12222325677534444</v>
      </c>
      <c r="G236" s="6">
        <f t="shared" si="59"/>
        <v>0.051258100989477966</v>
      </c>
    </row>
    <row r="237" spans="1:7" ht="12">
      <c r="A237" s="11"/>
      <c r="B237" s="4">
        <f t="shared" si="54"/>
        <v>0</v>
      </c>
      <c r="C237" s="5">
        <f t="shared" si="55"/>
        <v>0</v>
      </c>
      <c r="D237" s="5">
        <f t="shared" si="56"/>
        <v>0</v>
      </c>
      <c r="E237" s="5">
        <f t="shared" si="57"/>
        <v>0</v>
      </c>
      <c r="F237" s="5">
        <f t="shared" si="58"/>
        <v>0</v>
      </c>
      <c r="G237" s="6">
        <f t="shared" si="59"/>
        <v>0</v>
      </c>
    </row>
    <row r="238" spans="1:7" ht="12">
      <c r="A238" s="11"/>
      <c r="B238" s="4">
        <f t="shared" si="54"/>
        <v>0</v>
      </c>
      <c r="C238" s="5">
        <f t="shared" si="55"/>
        <v>0</v>
      </c>
      <c r="D238" s="5">
        <f t="shared" si="56"/>
        <v>0</v>
      </c>
      <c r="E238" s="5">
        <f t="shared" si="57"/>
        <v>0</v>
      </c>
      <c r="F238" s="5">
        <f t="shared" si="58"/>
        <v>0</v>
      </c>
      <c r="G238" s="6">
        <f t="shared" si="59"/>
        <v>0</v>
      </c>
    </row>
    <row r="239" spans="1:7" ht="12">
      <c r="A239" s="11"/>
      <c r="B239" s="4">
        <f t="shared" si="54"/>
        <v>0</v>
      </c>
      <c r="C239" s="5">
        <f t="shared" si="55"/>
        <v>0</v>
      </c>
      <c r="D239" s="5">
        <f t="shared" si="56"/>
        <v>0</v>
      </c>
      <c r="E239" s="5">
        <f t="shared" si="57"/>
        <v>0</v>
      </c>
      <c r="F239" s="5">
        <f t="shared" si="58"/>
        <v>0</v>
      </c>
      <c r="G239" s="6">
        <f t="shared" si="59"/>
        <v>0</v>
      </c>
    </row>
    <row r="240" spans="1:7" ht="12">
      <c r="A240" s="11"/>
      <c r="B240" s="4">
        <f t="shared" si="54"/>
        <v>0</v>
      </c>
      <c r="C240" s="5">
        <f t="shared" si="55"/>
        <v>0</v>
      </c>
      <c r="D240" s="5">
        <f t="shared" si="56"/>
        <v>0</v>
      </c>
      <c r="E240" s="5">
        <f t="shared" si="57"/>
        <v>0</v>
      </c>
      <c r="F240" s="5">
        <f t="shared" si="58"/>
        <v>0</v>
      </c>
      <c r="G240" s="6">
        <f t="shared" si="59"/>
        <v>0</v>
      </c>
    </row>
    <row r="241" spans="1:7" ht="12">
      <c r="A241" s="11"/>
      <c r="B241" s="4">
        <f t="shared" si="54"/>
        <v>0</v>
      </c>
      <c r="C241" s="5">
        <f t="shared" si="55"/>
        <v>0</v>
      </c>
      <c r="D241" s="5">
        <f t="shared" si="56"/>
        <v>0</v>
      </c>
      <c r="E241" s="5">
        <f t="shared" si="57"/>
        <v>0</v>
      </c>
      <c r="F241" s="5">
        <f t="shared" si="58"/>
        <v>0</v>
      </c>
      <c r="G241" s="6">
        <f t="shared" si="59"/>
        <v>0</v>
      </c>
    </row>
    <row r="242" spans="1:7" ht="12">
      <c r="A242" s="11"/>
      <c r="B242" s="4">
        <f t="shared" si="54"/>
        <v>0</v>
      </c>
      <c r="C242" s="5">
        <f t="shared" si="55"/>
        <v>0</v>
      </c>
      <c r="D242" s="5">
        <f t="shared" si="56"/>
        <v>0</v>
      </c>
      <c r="E242" s="5">
        <f t="shared" si="57"/>
        <v>0</v>
      </c>
      <c r="F242" s="5">
        <f t="shared" si="58"/>
        <v>0</v>
      </c>
      <c r="G242" s="6">
        <f t="shared" si="59"/>
        <v>0</v>
      </c>
    </row>
    <row r="243" spans="1:7" ht="12">
      <c r="A243" s="11"/>
      <c r="B243" s="4">
        <f t="shared" si="54"/>
        <v>0</v>
      </c>
      <c r="C243" s="5">
        <f t="shared" si="55"/>
        <v>0</v>
      </c>
      <c r="D243" s="5">
        <f t="shared" si="56"/>
        <v>0</v>
      </c>
      <c r="E243" s="5">
        <f t="shared" si="57"/>
        <v>0</v>
      </c>
      <c r="F243" s="5">
        <f t="shared" si="58"/>
        <v>0</v>
      </c>
      <c r="G243" s="6">
        <f t="shared" si="59"/>
        <v>0</v>
      </c>
    </row>
    <row r="244" spans="1:7" ht="12">
      <c r="A244" s="11"/>
      <c r="B244" s="4">
        <f t="shared" si="54"/>
        <v>0</v>
      </c>
      <c r="C244" s="5">
        <f t="shared" si="55"/>
        <v>0</v>
      </c>
      <c r="D244" s="5">
        <f t="shared" si="56"/>
        <v>0</v>
      </c>
      <c r="E244" s="5">
        <f t="shared" si="57"/>
        <v>0</v>
      </c>
      <c r="F244" s="5">
        <f t="shared" si="58"/>
        <v>0</v>
      </c>
      <c r="G244" s="6">
        <f t="shared" si="59"/>
        <v>0</v>
      </c>
    </row>
    <row r="245" spans="1:7" ht="12">
      <c r="A245" s="11"/>
      <c r="B245" s="4">
        <f t="shared" si="54"/>
        <v>0</v>
      </c>
      <c r="C245" s="5">
        <f t="shared" si="55"/>
        <v>0</v>
      </c>
      <c r="D245" s="5">
        <f t="shared" si="56"/>
        <v>0</v>
      </c>
      <c r="E245" s="5">
        <f t="shared" si="57"/>
        <v>0</v>
      </c>
      <c r="F245" s="5">
        <f t="shared" si="58"/>
        <v>0</v>
      </c>
      <c r="G245" s="6">
        <f t="shared" si="59"/>
        <v>0</v>
      </c>
    </row>
    <row r="246" spans="1:7" ht="12">
      <c r="A246" s="11"/>
      <c r="B246" s="4">
        <f t="shared" si="54"/>
        <v>0</v>
      </c>
      <c r="C246" s="5">
        <f t="shared" si="55"/>
        <v>0</v>
      </c>
      <c r="D246" s="5">
        <f t="shared" si="56"/>
        <v>0</v>
      </c>
      <c r="E246" s="5">
        <f t="shared" si="57"/>
        <v>0</v>
      </c>
      <c r="F246" s="5">
        <f t="shared" si="58"/>
        <v>0</v>
      </c>
      <c r="G246" s="6">
        <f t="shared" si="59"/>
        <v>0</v>
      </c>
    </row>
    <row r="247" spans="1:7" ht="12">
      <c r="A247" s="11"/>
      <c r="B247" s="4">
        <f t="shared" si="54"/>
        <v>0</v>
      </c>
      <c r="C247" s="5">
        <f t="shared" si="55"/>
        <v>0</v>
      </c>
      <c r="D247" s="5">
        <f t="shared" si="56"/>
        <v>0</v>
      </c>
      <c r="E247" s="5">
        <f t="shared" si="57"/>
        <v>0</v>
      </c>
      <c r="F247" s="5">
        <f t="shared" si="58"/>
        <v>0</v>
      </c>
      <c r="G247" s="6">
        <f t="shared" si="59"/>
        <v>0</v>
      </c>
    </row>
    <row r="248" spans="1:7" ht="12">
      <c r="A248" s="11"/>
      <c r="B248" s="4">
        <f t="shared" si="54"/>
        <v>0</v>
      </c>
      <c r="C248" s="5">
        <f t="shared" si="55"/>
        <v>0</v>
      </c>
      <c r="D248" s="5">
        <f t="shared" si="56"/>
        <v>0</v>
      </c>
      <c r="E248" s="5">
        <f t="shared" si="57"/>
        <v>0</v>
      </c>
      <c r="F248" s="5">
        <f t="shared" si="58"/>
        <v>0</v>
      </c>
      <c r="G248" s="6">
        <f t="shared" si="59"/>
        <v>0</v>
      </c>
    </row>
    <row r="249" spans="1:7" ht="12">
      <c r="A249" s="11"/>
      <c r="B249" s="4">
        <f t="shared" si="54"/>
        <v>0</v>
      </c>
      <c r="C249" s="5">
        <f t="shared" si="55"/>
        <v>0</v>
      </c>
      <c r="D249" s="5">
        <f t="shared" si="56"/>
        <v>0</v>
      </c>
      <c r="E249" s="5">
        <f t="shared" si="57"/>
        <v>0</v>
      </c>
      <c r="F249" s="5">
        <f t="shared" si="58"/>
        <v>0</v>
      </c>
      <c r="G249" s="6">
        <f t="shared" si="59"/>
        <v>0</v>
      </c>
    </row>
    <row r="250" spans="1:7" ht="12">
      <c r="A250" s="11"/>
      <c r="B250" s="4">
        <f t="shared" si="54"/>
        <v>0</v>
      </c>
      <c r="C250" s="5">
        <f t="shared" si="55"/>
        <v>0</v>
      </c>
      <c r="D250" s="5">
        <f t="shared" si="56"/>
        <v>0</v>
      </c>
      <c r="E250" s="5">
        <f t="shared" si="57"/>
        <v>0</v>
      </c>
      <c r="F250" s="5">
        <f t="shared" si="58"/>
        <v>0</v>
      </c>
      <c r="G250" s="6">
        <f t="shared" si="59"/>
        <v>0</v>
      </c>
    </row>
    <row r="251" spans="1:9" ht="12.75" thickBot="1">
      <c r="A251" s="12"/>
      <c r="B251" s="7">
        <f t="shared" si="54"/>
        <v>0</v>
      </c>
      <c r="C251" s="8">
        <f t="shared" si="55"/>
        <v>0</v>
      </c>
      <c r="D251" s="8">
        <f t="shared" si="56"/>
        <v>0</v>
      </c>
      <c r="E251" s="8">
        <f t="shared" si="57"/>
        <v>0</v>
      </c>
      <c r="F251" s="8">
        <f t="shared" si="58"/>
        <v>0</v>
      </c>
      <c r="G251" s="9">
        <f t="shared" si="59"/>
        <v>0</v>
      </c>
      <c r="H251" t="s">
        <v>8</v>
      </c>
      <c r="I251" t="s">
        <v>9</v>
      </c>
    </row>
    <row r="252" spans="1:9" ht="12">
      <c r="A252" t="s">
        <v>10</v>
      </c>
      <c r="B252">
        <f>SUM(B234:B251)/1000/0.045</f>
        <v>15.868193150093246</v>
      </c>
      <c r="C252">
        <f>SUM(C234:C251)/1000/0.045</f>
        <v>5.638857014219812</v>
      </c>
      <c r="D252">
        <f>SUM(D234:D251)/1000/0.045</f>
        <v>0.6574265974041583</v>
      </c>
      <c r="H252">
        <f>SUM(B252:D252)</f>
        <v>22.164476761717214</v>
      </c>
      <c r="I252">
        <f>SUM(E253:G253)</f>
        <v>42.509473384641346</v>
      </c>
    </row>
    <row r="253" spans="1:7" ht="12">
      <c r="A253" t="s">
        <v>11</v>
      </c>
      <c r="E253">
        <f>SUM(E234:E251)/0.045</f>
        <v>12.694554520074597</v>
      </c>
      <c r="F253">
        <f>SUM(F234:F251)/0.045</f>
        <v>21.991542355457263</v>
      </c>
      <c r="G253">
        <f>SUM(G234:G251)/0.045</f>
        <v>7.823376509109486</v>
      </c>
    </row>
    <row r="257" ht="12.75" thickBot="1">
      <c r="A257" t="s">
        <v>21</v>
      </c>
    </row>
    <row r="258" spans="1:7" ht="12">
      <c r="A258" s="10" t="s">
        <v>1</v>
      </c>
      <c r="B258" s="1" t="s">
        <v>2</v>
      </c>
      <c r="C258" s="2" t="s">
        <v>3</v>
      </c>
      <c r="D258" s="2" t="s">
        <v>4</v>
      </c>
      <c r="E258" s="2" t="s">
        <v>5</v>
      </c>
      <c r="F258" s="2" t="s">
        <v>6</v>
      </c>
      <c r="G258" s="3" t="s">
        <v>7</v>
      </c>
    </row>
    <row r="259" spans="1:7" ht="12">
      <c r="A259" s="11">
        <v>14.4</v>
      </c>
      <c r="B259" s="4">
        <f>0.1426*POWER(A259,2.176)</f>
        <v>47.28422860130447</v>
      </c>
      <c r="C259" s="5">
        <f>0.0165*POWER(A259,2.312)</f>
        <v>7.863538653862399</v>
      </c>
      <c r="D259" s="5">
        <f>0.011*POWER(A259,1.973)</f>
        <v>2.1224715718478966</v>
      </c>
      <c r="E259" s="5">
        <f>B259*0.0009</f>
        <v>0.04255580574117402</v>
      </c>
      <c r="F259" s="5">
        <f>C259*0.0045</f>
        <v>0.03538592394238079</v>
      </c>
      <c r="G259" s="6">
        <f>D259*0.0131</f>
        <v>0.027804377591207446</v>
      </c>
    </row>
    <row r="260" spans="1:7" ht="12">
      <c r="A260" s="11">
        <v>10.8</v>
      </c>
      <c r="B260" s="4">
        <f aca="true" t="shared" si="60" ref="B260:B276">0.1426*POWER(A260,2.176)</f>
        <v>25.284223315728322</v>
      </c>
      <c r="C260" s="5">
        <f aca="true" t="shared" si="61" ref="C260:C276">0.0165*POWER(A260,2.312)</f>
        <v>4.043520664277146</v>
      </c>
      <c r="D260" s="5">
        <f aca="true" t="shared" si="62" ref="D260:D276">0.011*POWER(A260,1.973)</f>
        <v>1.2031998101851424</v>
      </c>
      <c r="E260" s="5">
        <f aca="true" t="shared" si="63" ref="E260:E276">B260*0.0009</f>
        <v>0.02275580098415549</v>
      </c>
      <c r="F260" s="5">
        <f aca="true" t="shared" si="64" ref="F260:F276">C260*0.0045</f>
        <v>0.018195842989247157</v>
      </c>
      <c r="G260" s="6">
        <f aca="true" t="shared" si="65" ref="G260:G276">D260*0.0131</f>
        <v>0.015761917513425365</v>
      </c>
    </row>
    <row r="261" spans="1:7" ht="12">
      <c r="A261" s="11"/>
      <c r="B261" s="4">
        <f t="shared" si="60"/>
        <v>0</v>
      </c>
      <c r="C261" s="5">
        <f t="shared" si="61"/>
        <v>0</v>
      </c>
      <c r="D261" s="5">
        <f t="shared" si="62"/>
        <v>0</v>
      </c>
      <c r="E261" s="5">
        <f t="shared" si="63"/>
        <v>0</v>
      </c>
      <c r="F261" s="5">
        <f t="shared" si="64"/>
        <v>0</v>
      </c>
      <c r="G261" s="6">
        <f t="shared" si="65"/>
        <v>0</v>
      </c>
    </row>
    <row r="262" spans="1:7" ht="12">
      <c r="A262" s="11"/>
      <c r="B262" s="4">
        <f t="shared" si="60"/>
        <v>0</v>
      </c>
      <c r="C262" s="5">
        <f t="shared" si="61"/>
        <v>0</v>
      </c>
      <c r="D262" s="5">
        <f t="shared" si="62"/>
        <v>0</v>
      </c>
      <c r="E262" s="5">
        <f t="shared" si="63"/>
        <v>0</v>
      </c>
      <c r="F262" s="5">
        <f t="shared" si="64"/>
        <v>0</v>
      </c>
      <c r="G262" s="6">
        <f t="shared" si="65"/>
        <v>0</v>
      </c>
    </row>
    <row r="263" spans="1:7" ht="12">
      <c r="A263" s="11"/>
      <c r="B263" s="4">
        <f t="shared" si="60"/>
        <v>0</v>
      </c>
      <c r="C263" s="5">
        <f t="shared" si="61"/>
        <v>0</v>
      </c>
      <c r="D263" s="5">
        <f t="shared" si="62"/>
        <v>0</v>
      </c>
      <c r="E263" s="5">
        <f t="shared" si="63"/>
        <v>0</v>
      </c>
      <c r="F263" s="5">
        <f t="shared" si="64"/>
        <v>0</v>
      </c>
      <c r="G263" s="6">
        <f t="shared" si="65"/>
        <v>0</v>
      </c>
    </row>
    <row r="264" spans="1:7" ht="12">
      <c r="A264" s="11"/>
      <c r="B264" s="4">
        <f t="shared" si="60"/>
        <v>0</v>
      </c>
      <c r="C264" s="5">
        <f t="shared" si="61"/>
        <v>0</v>
      </c>
      <c r="D264" s="5">
        <f t="shared" si="62"/>
        <v>0</v>
      </c>
      <c r="E264" s="5">
        <f t="shared" si="63"/>
        <v>0</v>
      </c>
      <c r="F264" s="5">
        <f t="shared" si="64"/>
        <v>0</v>
      </c>
      <c r="G264" s="6">
        <f t="shared" si="65"/>
        <v>0</v>
      </c>
    </row>
    <row r="265" spans="1:7" ht="12">
      <c r="A265" s="11"/>
      <c r="B265" s="4">
        <f t="shared" si="60"/>
        <v>0</v>
      </c>
      <c r="C265" s="5">
        <f t="shared" si="61"/>
        <v>0</v>
      </c>
      <c r="D265" s="5">
        <f t="shared" si="62"/>
        <v>0</v>
      </c>
      <c r="E265" s="5">
        <f t="shared" si="63"/>
        <v>0</v>
      </c>
      <c r="F265" s="5">
        <f t="shared" si="64"/>
        <v>0</v>
      </c>
      <c r="G265" s="6">
        <f t="shared" si="65"/>
        <v>0</v>
      </c>
    </row>
    <row r="266" spans="1:7" ht="12">
      <c r="A266" s="11"/>
      <c r="B266" s="4">
        <f t="shared" si="60"/>
        <v>0</v>
      </c>
      <c r="C266" s="5">
        <f t="shared" si="61"/>
        <v>0</v>
      </c>
      <c r="D266" s="5">
        <f t="shared" si="62"/>
        <v>0</v>
      </c>
      <c r="E266" s="5">
        <f t="shared" si="63"/>
        <v>0</v>
      </c>
      <c r="F266" s="5">
        <f t="shared" si="64"/>
        <v>0</v>
      </c>
      <c r="G266" s="6">
        <f t="shared" si="65"/>
        <v>0</v>
      </c>
    </row>
    <row r="267" spans="1:7" ht="12">
      <c r="A267" s="11"/>
      <c r="B267" s="4">
        <f t="shared" si="60"/>
        <v>0</v>
      </c>
      <c r="C267" s="5">
        <f t="shared" si="61"/>
        <v>0</v>
      </c>
      <c r="D267" s="5">
        <f t="shared" si="62"/>
        <v>0</v>
      </c>
      <c r="E267" s="5">
        <f t="shared" si="63"/>
        <v>0</v>
      </c>
      <c r="F267" s="5">
        <f t="shared" si="64"/>
        <v>0</v>
      </c>
      <c r="G267" s="6">
        <f t="shared" si="65"/>
        <v>0</v>
      </c>
    </row>
    <row r="268" spans="1:7" ht="12">
      <c r="A268" s="11"/>
      <c r="B268" s="4">
        <f t="shared" si="60"/>
        <v>0</v>
      </c>
      <c r="C268" s="5">
        <f t="shared" si="61"/>
        <v>0</v>
      </c>
      <c r="D268" s="5">
        <f t="shared" si="62"/>
        <v>0</v>
      </c>
      <c r="E268" s="5">
        <f t="shared" si="63"/>
        <v>0</v>
      </c>
      <c r="F268" s="5">
        <f t="shared" si="64"/>
        <v>0</v>
      </c>
      <c r="G268" s="6">
        <f t="shared" si="65"/>
        <v>0</v>
      </c>
    </row>
    <row r="269" spans="1:7" ht="12">
      <c r="A269" s="11"/>
      <c r="B269" s="4">
        <f t="shared" si="60"/>
        <v>0</v>
      </c>
      <c r="C269" s="5">
        <f t="shared" si="61"/>
        <v>0</v>
      </c>
      <c r="D269" s="5">
        <f t="shared" si="62"/>
        <v>0</v>
      </c>
      <c r="E269" s="5">
        <f t="shared" si="63"/>
        <v>0</v>
      </c>
      <c r="F269" s="5">
        <f t="shared" si="64"/>
        <v>0</v>
      </c>
      <c r="G269" s="6">
        <f t="shared" si="65"/>
        <v>0</v>
      </c>
    </row>
    <row r="270" spans="1:7" ht="12">
      <c r="A270" s="11"/>
      <c r="B270" s="4">
        <f t="shared" si="60"/>
        <v>0</v>
      </c>
      <c r="C270" s="5">
        <f t="shared" si="61"/>
        <v>0</v>
      </c>
      <c r="D270" s="5">
        <f t="shared" si="62"/>
        <v>0</v>
      </c>
      <c r="E270" s="5">
        <f t="shared" si="63"/>
        <v>0</v>
      </c>
      <c r="F270" s="5">
        <f t="shared" si="64"/>
        <v>0</v>
      </c>
      <c r="G270" s="6">
        <f t="shared" si="65"/>
        <v>0</v>
      </c>
    </row>
    <row r="271" spans="1:7" ht="12">
      <c r="A271" s="11"/>
      <c r="B271" s="4">
        <f t="shared" si="60"/>
        <v>0</v>
      </c>
      <c r="C271" s="5">
        <f t="shared" si="61"/>
        <v>0</v>
      </c>
      <c r="D271" s="5">
        <f t="shared" si="62"/>
        <v>0</v>
      </c>
      <c r="E271" s="5">
        <f t="shared" si="63"/>
        <v>0</v>
      </c>
      <c r="F271" s="5">
        <f t="shared" si="64"/>
        <v>0</v>
      </c>
      <c r="G271" s="6">
        <f t="shared" si="65"/>
        <v>0</v>
      </c>
    </row>
    <row r="272" spans="1:7" ht="12">
      <c r="A272" s="11"/>
      <c r="B272" s="4">
        <f t="shared" si="60"/>
        <v>0</v>
      </c>
      <c r="C272" s="5">
        <f t="shared" si="61"/>
        <v>0</v>
      </c>
      <c r="D272" s="5">
        <f t="shared" si="62"/>
        <v>0</v>
      </c>
      <c r="E272" s="5">
        <f t="shared" si="63"/>
        <v>0</v>
      </c>
      <c r="F272" s="5">
        <f t="shared" si="64"/>
        <v>0</v>
      </c>
      <c r="G272" s="6">
        <f t="shared" si="65"/>
        <v>0</v>
      </c>
    </row>
    <row r="273" spans="1:7" ht="12">
      <c r="A273" s="11"/>
      <c r="B273" s="4">
        <f t="shared" si="60"/>
        <v>0</v>
      </c>
      <c r="C273" s="5">
        <f t="shared" si="61"/>
        <v>0</v>
      </c>
      <c r="D273" s="5">
        <f t="shared" si="62"/>
        <v>0</v>
      </c>
      <c r="E273" s="5">
        <f t="shared" si="63"/>
        <v>0</v>
      </c>
      <c r="F273" s="5">
        <f t="shared" si="64"/>
        <v>0</v>
      </c>
      <c r="G273" s="6">
        <f t="shared" si="65"/>
        <v>0</v>
      </c>
    </row>
    <row r="274" spans="1:7" ht="12">
      <c r="A274" s="11"/>
      <c r="B274" s="4">
        <f t="shared" si="60"/>
        <v>0</v>
      </c>
      <c r="C274" s="5">
        <f t="shared" si="61"/>
        <v>0</v>
      </c>
      <c r="D274" s="5">
        <f t="shared" si="62"/>
        <v>0</v>
      </c>
      <c r="E274" s="5">
        <f t="shared" si="63"/>
        <v>0</v>
      </c>
      <c r="F274" s="5">
        <f t="shared" si="64"/>
        <v>0</v>
      </c>
      <c r="G274" s="6">
        <f t="shared" si="65"/>
        <v>0</v>
      </c>
    </row>
    <row r="275" spans="1:7" ht="12">
      <c r="A275" s="11"/>
      <c r="B275" s="4">
        <f t="shared" si="60"/>
        <v>0</v>
      </c>
      <c r="C275" s="5">
        <f t="shared" si="61"/>
        <v>0</v>
      </c>
      <c r="D275" s="5">
        <f t="shared" si="62"/>
        <v>0</v>
      </c>
      <c r="E275" s="5">
        <f t="shared" si="63"/>
        <v>0</v>
      </c>
      <c r="F275" s="5">
        <f t="shared" si="64"/>
        <v>0</v>
      </c>
      <c r="G275" s="6">
        <f t="shared" si="65"/>
        <v>0</v>
      </c>
    </row>
    <row r="276" spans="1:9" ht="12.75" thickBot="1">
      <c r="A276" s="12"/>
      <c r="B276" s="7">
        <f t="shared" si="60"/>
        <v>0</v>
      </c>
      <c r="C276" s="8">
        <f t="shared" si="61"/>
        <v>0</v>
      </c>
      <c r="D276" s="8">
        <f t="shared" si="62"/>
        <v>0</v>
      </c>
      <c r="E276" s="8">
        <f t="shared" si="63"/>
        <v>0</v>
      </c>
      <c r="F276" s="8">
        <f t="shared" si="64"/>
        <v>0</v>
      </c>
      <c r="G276" s="9">
        <f t="shared" si="65"/>
        <v>0</v>
      </c>
      <c r="H276" t="s">
        <v>8</v>
      </c>
      <c r="I276" t="s">
        <v>9</v>
      </c>
    </row>
    <row r="277" spans="1:9" ht="12">
      <c r="A277" t="s">
        <v>10</v>
      </c>
      <c r="B277">
        <f>SUM(B259:B276)/1000/0.045</f>
        <v>1.612632264822951</v>
      </c>
      <c r="C277">
        <f>SUM(C259:C276)/1000/0.045</f>
        <v>0.2646013181808788</v>
      </c>
      <c r="D277">
        <f>SUM(D259:D276)/1000/0.045</f>
        <v>0.0739038084896231</v>
      </c>
      <c r="H277">
        <f>SUM(B277:D277)</f>
        <v>1.9511373914934529</v>
      </c>
      <c r="I277">
        <f>SUM(E278:G278)</f>
        <v>3.6102148613686724</v>
      </c>
    </row>
    <row r="278" spans="1:7" ht="12">
      <c r="A278" t="s">
        <v>11</v>
      </c>
      <c r="E278">
        <f>SUM(E259:E276)/0.045</f>
        <v>1.451369038340656</v>
      </c>
      <c r="F278">
        <f>SUM(F259:F276)/0.045</f>
        <v>1.1907059318139543</v>
      </c>
      <c r="G278">
        <f>SUM(G259:G276)/0.045</f>
        <v>0.9681398912140624</v>
      </c>
    </row>
    <row r="282" ht="12.75" thickBot="1">
      <c r="A282" t="s">
        <v>22</v>
      </c>
    </row>
    <row r="283" spans="1:7" ht="12">
      <c r="A283" s="10" t="s">
        <v>1</v>
      </c>
      <c r="B283" s="1" t="s">
        <v>2</v>
      </c>
      <c r="C283" s="2" t="s">
        <v>3</v>
      </c>
      <c r="D283" s="2" t="s">
        <v>4</v>
      </c>
      <c r="E283" s="2" t="s">
        <v>5</v>
      </c>
      <c r="F283" s="2" t="s">
        <v>6</v>
      </c>
      <c r="G283" s="3" t="s">
        <v>7</v>
      </c>
    </row>
    <row r="284" spans="1:7" ht="12">
      <c r="A284" s="11">
        <v>16.3</v>
      </c>
      <c r="B284" s="4">
        <f>0.1533*POWER(A284,2.161)</f>
        <v>63.83804344489567</v>
      </c>
      <c r="C284" s="5">
        <f>0.0179*POWER(A284,2.336)</f>
        <v>12.148517255013491</v>
      </c>
      <c r="D284" s="5">
        <f>0.0103*POWER(A284,1.954)</f>
        <v>2.4068653997949743</v>
      </c>
      <c r="E284" s="5">
        <f>B284*0.0009</f>
        <v>0.0574542391004061</v>
      </c>
      <c r="F284" s="5">
        <f>C284*0.0045</f>
        <v>0.05466832764756071</v>
      </c>
      <c r="G284" s="6">
        <f>D284*0.0131</f>
        <v>0.03152993673731416</v>
      </c>
    </row>
    <row r="285" spans="1:7" ht="12">
      <c r="A285" s="11">
        <v>21.4</v>
      </c>
      <c r="B285" s="4">
        <f aca="true" t="shared" si="66" ref="B285:B301">0.1533*POWER(A285,2.161)</f>
        <v>114.96517879183942</v>
      </c>
      <c r="C285" s="5">
        <f aca="true" t="shared" si="67" ref="C285:C301">0.0179*POWER(A285,2.336)</f>
        <v>22.945609883330942</v>
      </c>
      <c r="D285" s="5">
        <f aca="true" t="shared" si="68" ref="D285:D301">0.0103*POWER(A285,1.954)</f>
        <v>4.096997866819872</v>
      </c>
      <c r="E285" s="5">
        <f aca="true" t="shared" si="69" ref="E285:E301">B285*0.0009</f>
        <v>0.10346866091265547</v>
      </c>
      <c r="F285" s="5">
        <f aca="true" t="shared" si="70" ref="F285:F301">C285*0.0045</f>
        <v>0.10325524447498922</v>
      </c>
      <c r="G285" s="6">
        <f aca="true" t="shared" si="71" ref="G285:G301">D285*0.0131</f>
        <v>0.053670672055340325</v>
      </c>
    </row>
    <row r="286" spans="1:7" ht="12">
      <c r="A286" s="11">
        <v>23.6</v>
      </c>
      <c r="B286" s="4">
        <f t="shared" si="66"/>
        <v>142.0381454698233</v>
      </c>
      <c r="C286" s="5">
        <f t="shared" si="67"/>
        <v>28.838686101262983</v>
      </c>
      <c r="D286" s="5">
        <f t="shared" si="68"/>
        <v>4.960292404717084</v>
      </c>
      <c r="E286" s="5">
        <f t="shared" si="69"/>
        <v>0.12783433092284097</v>
      </c>
      <c r="F286" s="5">
        <f t="shared" si="70"/>
        <v>0.12977408745568342</v>
      </c>
      <c r="G286" s="6">
        <f t="shared" si="71"/>
        <v>0.0649798305017938</v>
      </c>
    </row>
    <row r="287" spans="1:7" ht="12">
      <c r="A287" s="11">
        <v>18.3</v>
      </c>
      <c r="B287" s="4">
        <f t="shared" si="66"/>
        <v>81.97830976605029</v>
      </c>
      <c r="C287" s="5">
        <f t="shared" si="67"/>
        <v>15.919842858464273</v>
      </c>
      <c r="D287" s="5">
        <f t="shared" si="68"/>
        <v>3.0176346233510913</v>
      </c>
      <c r="E287" s="5">
        <f t="shared" si="69"/>
        <v>0.07378047878944526</v>
      </c>
      <c r="F287" s="5">
        <f t="shared" si="70"/>
        <v>0.07163929286308922</v>
      </c>
      <c r="G287" s="6">
        <f t="shared" si="71"/>
        <v>0.039531013565899296</v>
      </c>
    </row>
    <row r="288" spans="1:7" ht="12">
      <c r="A288" s="11">
        <v>45.2</v>
      </c>
      <c r="B288" s="4">
        <f t="shared" si="66"/>
        <v>578.4906080820075</v>
      </c>
      <c r="C288" s="5">
        <f t="shared" si="67"/>
        <v>131.60015921337654</v>
      </c>
      <c r="D288" s="5">
        <f t="shared" si="68"/>
        <v>17.659472481770813</v>
      </c>
      <c r="E288" s="5">
        <f t="shared" si="69"/>
        <v>0.5206415472738067</v>
      </c>
      <c r="F288" s="5">
        <f t="shared" si="70"/>
        <v>0.5922007164601943</v>
      </c>
      <c r="G288" s="6">
        <f t="shared" si="71"/>
        <v>0.23133908951119767</v>
      </c>
    </row>
    <row r="289" spans="1:7" ht="12">
      <c r="A289" s="11">
        <v>23.5</v>
      </c>
      <c r="B289" s="4">
        <f t="shared" si="66"/>
        <v>140.7407319150128</v>
      </c>
      <c r="C289" s="5">
        <f t="shared" si="67"/>
        <v>28.554039584557803</v>
      </c>
      <c r="D289" s="5">
        <f t="shared" si="68"/>
        <v>4.919305879656995</v>
      </c>
      <c r="E289" s="5">
        <f t="shared" si="69"/>
        <v>0.12666665872351152</v>
      </c>
      <c r="F289" s="5">
        <f t="shared" si="70"/>
        <v>0.1284931781305101</v>
      </c>
      <c r="G289" s="6">
        <f t="shared" si="71"/>
        <v>0.06444290702350663</v>
      </c>
    </row>
    <row r="290" spans="1:7" ht="12">
      <c r="A290" s="11">
        <v>12.4</v>
      </c>
      <c r="B290" s="4">
        <f t="shared" si="66"/>
        <v>35.35301166072463</v>
      </c>
      <c r="C290" s="5">
        <f t="shared" si="67"/>
        <v>6.413366922064288</v>
      </c>
      <c r="D290" s="5">
        <f t="shared" si="68"/>
        <v>1.4105328259264396</v>
      </c>
      <c r="E290" s="5">
        <f t="shared" si="69"/>
        <v>0.031817710494652165</v>
      </c>
      <c r="F290" s="5">
        <f t="shared" si="70"/>
        <v>0.028860151149289293</v>
      </c>
      <c r="G290" s="6">
        <f t="shared" si="71"/>
        <v>0.01847798001963636</v>
      </c>
    </row>
    <row r="291" spans="1:7" ht="12">
      <c r="A291" s="11"/>
      <c r="B291" s="4">
        <f t="shared" si="66"/>
        <v>0</v>
      </c>
      <c r="C291" s="5">
        <f t="shared" si="67"/>
        <v>0</v>
      </c>
      <c r="D291" s="5">
        <f t="shared" si="68"/>
        <v>0</v>
      </c>
      <c r="E291" s="5">
        <f t="shared" si="69"/>
        <v>0</v>
      </c>
      <c r="F291" s="5">
        <f t="shared" si="70"/>
        <v>0</v>
      </c>
      <c r="G291" s="6">
        <f t="shared" si="71"/>
        <v>0</v>
      </c>
    </row>
    <row r="292" spans="1:7" ht="12">
      <c r="A292" s="11"/>
      <c r="B292" s="4">
        <f t="shared" si="66"/>
        <v>0</v>
      </c>
      <c r="C292" s="5">
        <f t="shared" si="67"/>
        <v>0</v>
      </c>
      <c r="D292" s="5">
        <f t="shared" si="68"/>
        <v>0</v>
      </c>
      <c r="E292" s="5">
        <f t="shared" si="69"/>
        <v>0</v>
      </c>
      <c r="F292" s="5">
        <f t="shared" si="70"/>
        <v>0</v>
      </c>
      <c r="G292" s="6">
        <f t="shared" si="71"/>
        <v>0</v>
      </c>
    </row>
    <row r="293" spans="1:7" ht="12">
      <c r="A293" s="11"/>
      <c r="B293" s="4">
        <f t="shared" si="66"/>
        <v>0</v>
      </c>
      <c r="C293" s="5">
        <f t="shared" si="67"/>
        <v>0</v>
      </c>
      <c r="D293" s="5">
        <f t="shared" si="68"/>
        <v>0</v>
      </c>
      <c r="E293" s="5">
        <f t="shared" si="69"/>
        <v>0</v>
      </c>
      <c r="F293" s="5">
        <f t="shared" si="70"/>
        <v>0</v>
      </c>
      <c r="G293" s="6">
        <f t="shared" si="71"/>
        <v>0</v>
      </c>
    </row>
    <row r="294" spans="1:7" ht="12">
      <c r="A294" s="11"/>
      <c r="B294" s="4">
        <f t="shared" si="66"/>
        <v>0</v>
      </c>
      <c r="C294" s="5">
        <f t="shared" si="67"/>
        <v>0</v>
      </c>
      <c r="D294" s="5">
        <f t="shared" si="68"/>
        <v>0</v>
      </c>
      <c r="E294" s="5">
        <f t="shared" si="69"/>
        <v>0</v>
      </c>
      <c r="F294" s="5">
        <f t="shared" si="70"/>
        <v>0</v>
      </c>
      <c r="G294" s="6">
        <f t="shared" si="71"/>
        <v>0</v>
      </c>
    </row>
    <row r="295" spans="1:7" ht="12">
      <c r="A295" s="11"/>
      <c r="B295" s="4">
        <f t="shared" si="66"/>
        <v>0</v>
      </c>
      <c r="C295" s="5">
        <f t="shared" si="67"/>
        <v>0</v>
      </c>
      <c r="D295" s="5">
        <f t="shared" si="68"/>
        <v>0</v>
      </c>
      <c r="E295" s="5">
        <f t="shared" si="69"/>
        <v>0</v>
      </c>
      <c r="F295" s="5">
        <f t="shared" si="70"/>
        <v>0</v>
      </c>
      <c r="G295" s="6">
        <f t="shared" si="71"/>
        <v>0</v>
      </c>
    </row>
    <row r="296" spans="1:7" ht="12">
      <c r="A296" s="11"/>
      <c r="B296" s="4">
        <f t="shared" si="66"/>
        <v>0</v>
      </c>
      <c r="C296" s="5">
        <f t="shared" si="67"/>
        <v>0</v>
      </c>
      <c r="D296" s="5">
        <f t="shared" si="68"/>
        <v>0</v>
      </c>
      <c r="E296" s="5">
        <f t="shared" si="69"/>
        <v>0</v>
      </c>
      <c r="F296" s="5">
        <f t="shared" si="70"/>
        <v>0</v>
      </c>
      <c r="G296" s="6">
        <f t="shared" si="71"/>
        <v>0</v>
      </c>
    </row>
    <row r="297" spans="1:7" ht="12">
      <c r="A297" s="11"/>
      <c r="B297" s="4">
        <f t="shared" si="66"/>
        <v>0</v>
      </c>
      <c r="C297" s="5">
        <f t="shared" si="67"/>
        <v>0</v>
      </c>
      <c r="D297" s="5">
        <f t="shared" si="68"/>
        <v>0</v>
      </c>
      <c r="E297" s="5">
        <f t="shared" si="69"/>
        <v>0</v>
      </c>
      <c r="F297" s="5">
        <f t="shared" si="70"/>
        <v>0</v>
      </c>
      <c r="G297" s="6">
        <f t="shared" si="71"/>
        <v>0</v>
      </c>
    </row>
    <row r="298" spans="1:7" ht="12">
      <c r="A298" s="11"/>
      <c r="B298" s="4">
        <f t="shared" si="66"/>
        <v>0</v>
      </c>
      <c r="C298" s="5">
        <f t="shared" si="67"/>
        <v>0</v>
      </c>
      <c r="D298" s="5">
        <f t="shared" si="68"/>
        <v>0</v>
      </c>
      <c r="E298" s="5">
        <f t="shared" si="69"/>
        <v>0</v>
      </c>
      <c r="F298" s="5">
        <f t="shared" si="70"/>
        <v>0</v>
      </c>
      <c r="G298" s="6">
        <f t="shared" si="71"/>
        <v>0</v>
      </c>
    </row>
    <row r="299" spans="1:7" ht="12">
      <c r="A299" s="11"/>
      <c r="B299" s="4">
        <f t="shared" si="66"/>
        <v>0</v>
      </c>
      <c r="C299" s="5">
        <f t="shared" si="67"/>
        <v>0</v>
      </c>
      <c r="D299" s="5">
        <f t="shared" si="68"/>
        <v>0</v>
      </c>
      <c r="E299" s="5">
        <f t="shared" si="69"/>
        <v>0</v>
      </c>
      <c r="F299" s="5">
        <f t="shared" si="70"/>
        <v>0</v>
      </c>
      <c r="G299" s="6">
        <f t="shared" si="71"/>
        <v>0</v>
      </c>
    </row>
    <row r="300" spans="1:7" ht="12">
      <c r="A300" s="11"/>
      <c r="B300" s="4">
        <f t="shared" si="66"/>
        <v>0</v>
      </c>
      <c r="C300" s="5">
        <f t="shared" si="67"/>
        <v>0</v>
      </c>
      <c r="D300" s="5">
        <f t="shared" si="68"/>
        <v>0</v>
      </c>
      <c r="E300" s="5">
        <f t="shared" si="69"/>
        <v>0</v>
      </c>
      <c r="F300" s="5">
        <f t="shared" si="70"/>
        <v>0</v>
      </c>
      <c r="G300" s="6">
        <f t="shared" si="71"/>
        <v>0</v>
      </c>
    </row>
    <row r="301" spans="1:9" ht="12.75" thickBot="1">
      <c r="A301" s="12"/>
      <c r="B301" s="7">
        <f t="shared" si="66"/>
        <v>0</v>
      </c>
      <c r="C301" s="8">
        <f t="shared" si="67"/>
        <v>0</v>
      </c>
      <c r="D301" s="8">
        <f t="shared" si="68"/>
        <v>0</v>
      </c>
      <c r="E301" s="8">
        <f t="shared" si="69"/>
        <v>0</v>
      </c>
      <c r="F301" s="8">
        <f t="shared" si="70"/>
        <v>0</v>
      </c>
      <c r="G301" s="9">
        <f t="shared" si="71"/>
        <v>0</v>
      </c>
      <c r="H301" t="s">
        <v>8</v>
      </c>
      <c r="I301" t="s">
        <v>9</v>
      </c>
    </row>
    <row r="302" spans="1:9" ht="12">
      <c r="A302" t="s">
        <v>10</v>
      </c>
      <c r="B302">
        <f>SUM(B284:B301)/1000/0.045</f>
        <v>25.72008953623008</v>
      </c>
      <c r="C302">
        <f>SUM(C284:C301)/1000/0.045</f>
        <v>5.476004929290452</v>
      </c>
      <c r="D302">
        <f>SUM(D284:D301)/1000/0.045</f>
        <v>0.8549133662674949</v>
      </c>
      <c r="H302">
        <f>SUM(B302:D302)</f>
        <v>32.05100783178803</v>
      </c>
      <c r="I302">
        <f>SUM(E303:G303)</f>
        <v>58.98946786251828</v>
      </c>
    </row>
    <row r="303" spans="1:7" ht="12">
      <c r="A303" t="s">
        <v>11</v>
      </c>
      <c r="E303">
        <f>SUM(E284:E301)/0.045</f>
        <v>23.148080582607072</v>
      </c>
      <c r="F303">
        <f>SUM(F284:F301)/0.045</f>
        <v>24.64202218180703</v>
      </c>
      <c r="G303">
        <f>SUM(G284:G301)/0.045</f>
        <v>11.199365098104185</v>
      </c>
    </row>
    <row r="307" ht="12.75" thickBot="1">
      <c r="A307" t="s">
        <v>23</v>
      </c>
    </row>
    <row r="308" spans="1:7" ht="12">
      <c r="A308" s="10" t="s">
        <v>1</v>
      </c>
      <c r="B308" s="1" t="s">
        <v>2</v>
      </c>
      <c r="C308" s="2" t="s">
        <v>3</v>
      </c>
      <c r="D308" s="2" t="s">
        <v>4</v>
      </c>
      <c r="E308" s="2" t="s">
        <v>5</v>
      </c>
      <c r="F308" s="2" t="s">
        <v>6</v>
      </c>
      <c r="G308" s="3" t="s">
        <v>7</v>
      </c>
    </row>
    <row r="309" spans="1:7" ht="12">
      <c r="A309" s="11"/>
      <c r="B309" s="4">
        <f>0.1592*POWER(A309,2.234)</f>
        <v>0</v>
      </c>
      <c r="C309" s="5">
        <f>0.0071*POWER(A309,2.835)</f>
        <v>0</v>
      </c>
      <c r="D309" s="5">
        <f>0.0369*POWER(A309,1.545)</f>
        <v>0</v>
      </c>
      <c r="E309" s="5">
        <f>B309*0.0008</f>
        <v>0</v>
      </c>
      <c r="F309" s="5">
        <f>C309*0.0042</f>
        <v>0</v>
      </c>
      <c r="G309" s="6">
        <f>D309*0.0191</f>
        <v>0</v>
      </c>
    </row>
    <row r="310" spans="1:7" ht="12">
      <c r="A310" s="11"/>
      <c r="B310" s="4">
        <f aca="true" t="shared" si="72" ref="B310:B326">0.1592*POWER(A310,2.234)</f>
        <v>0</v>
      </c>
      <c r="C310" s="5">
        <f aca="true" t="shared" si="73" ref="C310:C326">0.0071*POWER(A310,2.835)</f>
        <v>0</v>
      </c>
      <c r="D310" s="5">
        <f aca="true" t="shared" si="74" ref="D310:D326">0.0369*POWER(A310,1.545)</f>
        <v>0</v>
      </c>
      <c r="E310" s="5">
        <f aca="true" t="shared" si="75" ref="E310:E326">B310*0.0008</f>
        <v>0</v>
      </c>
      <c r="F310" s="5">
        <f aca="true" t="shared" si="76" ref="F310:F326">C310*0.0042</f>
        <v>0</v>
      </c>
      <c r="G310" s="6">
        <f aca="true" t="shared" si="77" ref="G310:G326">D310*0.0191</f>
        <v>0</v>
      </c>
    </row>
    <row r="311" spans="1:7" ht="12">
      <c r="A311" s="11"/>
      <c r="B311" s="4">
        <f t="shared" si="72"/>
        <v>0</v>
      </c>
      <c r="C311" s="5">
        <f t="shared" si="73"/>
        <v>0</v>
      </c>
      <c r="D311" s="5">
        <f t="shared" si="74"/>
        <v>0</v>
      </c>
      <c r="E311" s="5">
        <f t="shared" si="75"/>
        <v>0</v>
      </c>
      <c r="F311" s="5">
        <f t="shared" si="76"/>
        <v>0</v>
      </c>
      <c r="G311" s="6">
        <f t="shared" si="77"/>
        <v>0</v>
      </c>
    </row>
    <row r="312" spans="1:7" ht="12">
      <c r="A312" s="11"/>
      <c r="B312" s="4">
        <f t="shared" si="72"/>
        <v>0</v>
      </c>
      <c r="C312" s="5">
        <f t="shared" si="73"/>
        <v>0</v>
      </c>
      <c r="D312" s="5">
        <f t="shared" si="74"/>
        <v>0</v>
      </c>
      <c r="E312" s="5">
        <f t="shared" si="75"/>
        <v>0</v>
      </c>
      <c r="F312" s="5">
        <f t="shared" si="76"/>
        <v>0</v>
      </c>
      <c r="G312" s="6">
        <f t="shared" si="77"/>
        <v>0</v>
      </c>
    </row>
    <row r="313" spans="1:7" ht="12">
      <c r="A313" s="11"/>
      <c r="B313" s="4">
        <f t="shared" si="72"/>
        <v>0</v>
      </c>
      <c r="C313" s="5">
        <f t="shared" si="73"/>
        <v>0</v>
      </c>
      <c r="D313" s="5">
        <f t="shared" si="74"/>
        <v>0</v>
      </c>
      <c r="E313" s="5">
        <f t="shared" si="75"/>
        <v>0</v>
      </c>
      <c r="F313" s="5">
        <f t="shared" si="76"/>
        <v>0</v>
      </c>
      <c r="G313" s="6">
        <f t="shared" si="77"/>
        <v>0</v>
      </c>
    </row>
    <row r="314" spans="1:7" ht="12">
      <c r="A314" s="11"/>
      <c r="B314" s="4">
        <f t="shared" si="72"/>
        <v>0</v>
      </c>
      <c r="C314" s="5">
        <f t="shared" si="73"/>
        <v>0</v>
      </c>
      <c r="D314" s="5">
        <f t="shared" si="74"/>
        <v>0</v>
      </c>
      <c r="E314" s="5">
        <f t="shared" si="75"/>
        <v>0</v>
      </c>
      <c r="F314" s="5">
        <f t="shared" si="76"/>
        <v>0</v>
      </c>
      <c r="G314" s="6">
        <f t="shared" si="77"/>
        <v>0</v>
      </c>
    </row>
    <row r="315" spans="1:7" ht="12">
      <c r="A315" s="11"/>
      <c r="B315" s="4">
        <f t="shared" si="72"/>
        <v>0</v>
      </c>
      <c r="C315" s="5">
        <f t="shared" si="73"/>
        <v>0</v>
      </c>
      <c r="D315" s="5">
        <f t="shared" si="74"/>
        <v>0</v>
      </c>
      <c r="E315" s="5">
        <f t="shared" si="75"/>
        <v>0</v>
      </c>
      <c r="F315" s="5">
        <f t="shared" si="76"/>
        <v>0</v>
      </c>
      <c r="G315" s="6">
        <f t="shared" si="77"/>
        <v>0</v>
      </c>
    </row>
    <row r="316" spans="1:7" ht="12">
      <c r="A316" s="11"/>
      <c r="B316" s="4">
        <f t="shared" si="72"/>
        <v>0</v>
      </c>
      <c r="C316" s="5">
        <f t="shared" si="73"/>
        <v>0</v>
      </c>
      <c r="D316" s="5">
        <f t="shared" si="74"/>
        <v>0</v>
      </c>
      <c r="E316" s="5">
        <f t="shared" si="75"/>
        <v>0</v>
      </c>
      <c r="F316" s="5">
        <f t="shared" si="76"/>
        <v>0</v>
      </c>
      <c r="G316" s="6">
        <f t="shared" si="77"/>
        <v>0</v>
      </c>
    </row>
    <row r="317" spans="1:7" ht="12">
      <c r="A317" s="11"/>
      <c r="B317" s="4">
        <f t="shared" si="72"/>
        <v>0</v>
      </c>
      <c r="C317" s="5">
        <f t="shared" si="73"/>
        <v>0</v>
      </c>
      <c r="D317" s="5">
        <f t="shared" si="74"/>
        <v>0</v>
      </c>
      <c r="E317" s="5">
        <f t="shared" si="75"/>
        <v>0</v>
      </c>
      <c r="F317" s="5">
        <f t="shared" si="76"/>
        <v>0</v>
      </c>
      <c r="G317" s="6">
        <f t="shared" si="77"/>
        <v>0</v>
      </c>
    </row>
    <row r="318" spans="1:7" ht="12">
      <c r="A318" s="11"/>
      <c r="B318" s="4">
        <f t="shared" si="72"/>
        <v>0</v>
      </c>
      <c r="C318" s="5">
        <f t="shared" si="73"/>
        <v>0</v>
      </c>
      <c r="D318" s="5">
        <f t="shared" si="74"/>
        <v>0</v>
      </c>
      <c r="E318" s="5">
        <f t="shared" si="75"/>
        <v>0</v>
      </c>
      <c r="F318" s="5">
        <f t="shared" si="76"/>
        <v>0</v>
      </c>
      <c r="G318" s="6">
        <f t="shared" si="77"/>
        <v>0</v>
      </c>
    </row>
    <row r="319" spans="1:7" ht="12">
      <c r="A319" s="11"/>
      <c r="B319" s="4">
        <f t="shared" si="72"/>
        <v>0</v>
      </c>
      <c r="C319" s="5">
        <f t="shared" si="73"/>
        <v>0</v>
      </c>
      <c r="D319" s="5">
        <f t="shared" si="74"/>
        <v>0</v>
      </c>
      <c r="E319" s="5">
        <f t="shared" si="75"/>
        <v>0</v>
      </c>
      <c r="F319" s="5">
        <f t="shared" si="76"/>
        <v>0</v>
      </c>
      <c r="G319" s="6">
        <f t="shared" si="77"/>
        <v>0</v>
      </c>
    </row>
    <row r="320" spans="1:7" ht="12">
      <c r="A320" s="11"/>
      <c r="B320" s="4">
        <f t="shared" si="72"/>
        <v>0</v>
      </c>
      <c r="C320" s="5">
        <f t="shared" si="73"/>
        <v>0</v>
      </c>
      <c r="D320" s="5">
        <f t="shared" si="74"/>
        <v>0</v>
      </c>
      <c r="E320" s="5">
        <f t="shared" si="75"/>
        <v>0</v>
      </c>
      <c r="F320" s="5">
        <f t="shared" si="76"/>
        <v>0</v>
      </c>
      <c r="G320" s="6">
        <f t="shared" si="77"/>
        <v>0</v>
      </c>
    </row>
    <row r="321" spans="1:7" ht="12">
      <c r="A321" s="11"/>
      <c r="B321" s="4">
        <f t="shared" si="72"/>
        <v>0</v>
      </c>
      <c r="C321" s="5">
        <f t="shared" si="73"/>
        <v>0</v>
      </c>
      <c r="D321" s="5">
        <f t="shared" si="74"/>
        <v>0</v>
      </c>
      <c r="E321" s="5">
        <f t="shared" si="75"/>
        <v>0</v>
      </c>
      <c r="F321" s="5">
        <f t="shared" si="76"/>
        <v>0</v>
      </c>
      <c r="G321" s="6">
        <f t="shared" si="77"/>
        <v>0</v>
      </c>
    </row>
    <row r="322" spans="1:7" ht="12">
      <c r="A322" s="11"/>
      <c r="B322" s="4">
        <f t="shared" si="72"/>
        <v>0</v>
      </c>
      <c r="C322" s="5">
        <f t="shared" si="73"/>
        <v>0</v>
      </c>
      <c r="D322" s="5">
        <f t="shared" si="74"/>
        <v>0</v>
      </c>
      <c r="E322" s="5">
        <f t="shared" si="75"/>
        <v>0</v>
      </c>
      <c r="F322" s="5">
        <f t="shared" si="76"/>
        <v>0</v>
      </c>
      <c r="G322" s="6">
        <f t="shared" si="77"/>
        <v>0</v>
      </c>
    </row>
    <row r="323" spans="1:7" ht="12">
      <c r="A323" s="11"/>
      <c r="B323" s="4">
        <f t="shared" si="72"/>
        <v>0</v>
      </c>
      <c r="C323" s="5">
        <f t="shared" si="73"/>
        <v>0</v>
      </c>
      <c r="D323" s="5">
        <f t="shared" si="74"/>
        <v>0</v>
      </c>
      <c r="E323" s="5">
        <f t="shared" si="75"/>
        <v>0</v>
      </c>
      <c r="F323" s="5">
        <f t="shared" si="76"/>
        <v>0</v>
      </c>
      <c r="G323" s="6">
        <f t="shared" si="77"/>
        <v>0</v>
      </c>
    </row>
    <row r="324" spans="1:7" ht="12">
      <c r="A324" s="11"/>
      <c r="B324" s="4">
        <f t="shared" si="72"/>
        <v>0</v>
      </c>
      <c r="C324" s="5">
        <f t="shared" si="73"/>
        <v>0</v>
      </c>
      <c r="D324" s="5">
        <f t="shared" si="74"/>
        <v>0</v>
      </c>
      <c r="E324" s="5">
        <f t="shared" si="75"/>
        <v>0</v>
      </c>
      <c r="F324" s="5">
        <f t="shared" si="76"/>
        <v>0</v>
      </c>
      <c r="G324" s="6">
        <f t="shared" si="77"/>
        <v>0</v>
      </c>
    </row>
    <row r="325" spans="1:7" ht="12">
      <c r="A325" s="11"/>
      <c r="B325" s="4">
        <f t="shared" si="72"/>
        <v>0</v>
      </c>
      <c r="C325" s="5">
        <f t="shared" si="73"/>
        <v>0</v>
      </c>
      <c r="D325" s="5">
        <f t="shared" si="74"/>
        <v>0</v>
      </c>
      <c r="E325" s="5">
        <f t="shared" si="75"/>
        <v>0</v>
      </c>
      <c r="F325" s="5">
        <f t="shared" si="76"/>
        <v>0</v>
      </c>
      <c r="G325" s="6">
        <f t="shared" si="77"/>
        <v>0</v>
      </c>
    </row>
    <row r="326" spans="1:9" ht="12.75" thickBot="1">
      <c r="A326" s="12"/>
      <c r="B326" s="7">
        <f t="shared" si="72"/>
        <v>0</v>
      </c>
      <c r="C326" s="8">
        <f t="shared" si="73"/>
        <v>0</v>
      </c>
      <c r="D326" s="8">
        <f t="shared" si="74"/>
        <v>0</v>
      </c>
      <c r="E326" s="8">
        <f t="shared" si="75"/>
        <v>0</v>
      </c>
      <c r="F326" s="8">
        <f t="shared" si="76"/>
        <v>0</v>
      </c>
      <c r="G326" s="9">
        <f t="shared" si="77"/>
        <v>0</v>
      </c>
      <c r="H326" t="s">
        <v>8</v>
      </c>
      <c r="I326" t="s">
        <v>9</v>
      </c>
    </row>
    <row r="327" spans="1:9" ht="12">
      <c r="A327" t="s">
        <v>10</v>
      </c>
      <c r="B327">
        <f>SUM(B309:B326)/1000/0.045</f>
        <v>0</v>
      </c>
      <c r="C327">
        <f>SUM(C309:C326)/1000/0.045</f>
        <v>0</v>
      </c>
      <c r="D327">
        <f>SUM(D309:D326)/1000/0.045</f>
        <v>0</v>
      </c>
      <c r="H327">
        <f>SUM(B327:D327)</f>
        <v>0</v>
      </c>
      <c r="I327">
        <f>SUM(E328:G328)</f>
        <v>0</v>
      </c>
    </row>
    <row r="328" spans="1:7" ht="12">
      <c r="A328" t="s">
        <v>11</v>
      </c>
      <c r="E328">
        <f>SUM(E309:E326)/0.045</f>
        <v>0</v>
      </c>
      <c r="F328">
        <f>SUM(F309:F326)/0.045</f>
        <v>0</v>
      </c>
      <c r="G328">
        <f>SUM(G309:G326)/0.045</f>
        <v>0</v>
      </c>
    </row>
    <row r="332" ht="12.75" thickBot="1">
      <c r="A332" t="s">
        <v>24</v>
      </c>
    </row>
    <row r="333" spans="1:7" ht="12">
      <c r="A333" s="10" t="s">
        <v>1</v>
      </c>
      <c r="B333" s="1" t="s">
        <v>2</v>
      </c>
      <c r="C333" s="2" t="s">
        <v>3</v>
      </c>
      <c r="D333" s="2" t="s">
        <v>4</v>
      </c>
      <c r="E333" s="2" t="s">
        <v>5</v>
      </c>
      <c r="F333" s="2" t="s">
        <v>6</v>
      </c>
      <c r="G333" s="3" t="s">
        <v>7</v>
      </c>
    </row>
    <row r="334" spans="1:7" ht="12">
      <c r="A334" s="11"/>
      <c r="B334" s="4">
        <f>0.2378*POWER(A334,2)</f>
        <v>0</v>
      </c>
      <c r="C334" s="5">
        <f>0.0033*POWER(A334,2)</f>
        <v>0</v>
      </c>
      <c r="D334" s="5">
        <f>0.0042*POWER(A334,1.992)</f>
        <v>0</v>
      </c>
      <c r="E334" s="5">
        <f>B334*0.0008</f>
        <v>0</v>
      </c>
      <c r="F334" s="5">
        <f>C334*0.0039</f>
        <v>0</v>
      </c>
      <c r="G334" s="6">
        <f>D334*0.0119</f>
        <v>0</v>
      </c>
    </row>
    <row r="335" spans="1:7" ht="12">
      <c r="A335" s="11"/>
      <c r="B335" s="4">
        <f aca="true" t="shared" si="78" ref="B335:B362">0.2378*POWER(A335,2)</f>
        <v>0</v>
      </c>
      <c r="C335" s="5">
        <f aca="true" t="shared" si="79" ref="C335:C362">0.0033*POWER(A335,2)</f>
        <v>0</v>
      </c>
      <c r="D335" s="5">
        <f aca="true" t="shared" si="80" ref="D335:D362">0.0042*POWER(A335,1.992)</f>
        <v>0</v>
      </c>
      <c r="E335" s="5">
        <f aca="true" t="shared" si="81" ref="E335:E362">B335*0.0008</f>
        <v>0</v>
      </c>
      <c r="F335" s="5">
        <f aca="true" t="shared" si="82" ref="F335:F362">C335*0.0039</f>
        <v>0</v>
      </c>
      <c r="G335" s="6">
        <f aca="true" t="shared" si="83" ref="G335:G362">D335*0.0119</f>
        <v>0</v>
      </c>
    </row>
    <row r="336" spans="1:7" ht="12">
      <c r="A336" s="11"/>
      <c r="B336" s="4">
        <f t="shared" si="78"/>
        <v>0</v>
      </c>
      <c r="C336" s="5">
        <f t="shared" si="79"/>
        <v>0</v>
      </c>
      <c r="D336" s="5">
        <f t="shared" si="80"/>
        <v>0</v>
      </c>
      <c r="E336" s="5">
        <f t="shared" si="81"/>
        <v>0</v>
      </c>
      <c r="F336" s="5">
        <f t="shared" si="82"/>
        <v>0</v>
      </c>
      <c r="G336" s="6">
        <f t="shared" si="83"/>
        <v>0</v>
      </c>
    </row>
    <row r="337" spans="1:7" ht="12">
      <c r="A337" s="11"/>
      <c r="B337" s="4">
        <f t="shared" si="78"/>
        <v>0</v>
      </c>
      <c r="C337" s="5">
        <f t="shared" si="79"/>
        <v>0</v>
      </c>
      <c r="D337" s="5">
        <f t="shared" si="80"/>
        <v>0</v>
      </c>
      <c r="E337" s="5">
        <f t="shared" si="81"/>
        <v>0</v>
      </c>
      <c r="F337" s="5">
        <f t="shared" si="82"/>
        <v>0</v>
      </c>
      <c r="G337" s="6">
        <f t="shared" si="83"/>
        <v>0</v>
      </c>
    </row>
    <row r="338" spans="1:7" ht="12">
      <c r="A338" s="11"/>
      <c r="B338" s="4">
        <f t="shared" si="78"/>
        <v>0</v>
      </c>
      <c r="C338" s="5">
        <f t="shared" si="79"/>
        <v>0</v>
      </c>
      <c r="D338" s="5">
        <f t="shared" si="80"/>
        <v>0</v>
      </c>
      <c r="E338" s="5">
        <f t="shared" si="81"/>
        <v>0</v>
      </c>
      <c r="F338" s="5">
        <f t="shared" si="82"/>
        <v>0</v>
      </c>
      <c r="G338" s="6">
        <f t="shared" si="83"/>
        <v>0</v>
      </c>
    </row>
    <row r="339" spans="1:7" ht="12">
      <c r="A339" s="11"/>
      <c r="B339" s="4">
        <f t="shared" si="78"/>
        <v>0</v>
      </c>
      <c r="C339" s="5">
        <f t="shared" si="79"/>
        <v>0</v>
      </c>
      <c r="D339" s="5">
        <f t="shared" si="80"/>
        <v>0</v>
      </c>
      <c r="E339" s="5">
        <f t="shared" si="81"/>
        <v>0</v>
      </c>
      <c r="F339" s="5">
        <f t="shared" si="82"/>
        <v>0</v>
      </c>
      <c r="G339" s="6">
        <f t="shared" si="83"/>
        <v>0</v>
      </c>
    </row>
    <row r="340" spans="1:7" ht="12">
      <c r="A340" s="11"/>
      <c r="B340" s="4">
        <f t="shared" si="78"/>
        <v>0</v>
      </c>
      <c r="C340" s="5">
        <f t="shared" si="79"/>
        <v>0</v>
      </c>
      <c r="D340" s="5">
        <f t="shared" si="80"/>
        <v>0</v>
      </c>
      <c r="E340" s="5">
        <f t="shared" si="81"/>
        <v>0</v>
      </c>
      <c r="F340" s="5">
        <f t="shared" si="82"/>
        <v>0</v>
      </c>
      <c r="G340" s="6">
        <f t="shared" si="83"/>
        <v>0</v>
      </c>
    </row>
    <row r="341" spans="1:7" ht="12">
      <c r="A341" s="11"/>
      <c r="B341" s="4">
        <f t="shared" si="78"/>
        <v>0</v>
      </c>
      <c r="C341" s="5">
        <f t="shared" si="79"/>
        <v>0</v>
      </c>
      <c r="D341" s="5">
        <f t="shared" si="80"/>
        <v>0</v>
      </c>
      <c r="E341" s="5">
        <f t="shared" si="81"/>
        <v>0</v>
      </c>
      <c r="F341" s="5">
        <f t="shared" si="82"/>
        <v>0</v>
      </c>
      <c r="G341" s="6">
        <f t="shared" si="83"/>
        <v>0</v>
      </c>
    </row>
    <row r="342" spans="1:7" ht="12">
      <c r="A342" s="11"/>
      <c r="B342" s="4">
        <f t="shared" si="78"/>
        <v>0</v>
      </c>
      <c r="C342" s="5">
        <f t="shared" si="79"/>
        <v>0</v>
      </c>
      <c r="D342" s="5">
        <f t="shared" si="80"/>
        <v>0</v>
      </c>
      <c r="E342" s="5">
        <f t="shared" si="81"/>
        <v>0</v>
      </c>
      <c r="F342" s="5">
        <f t="shared" si="82"/>
        <v>0</v>
      </c>
      <c r="G342" s="6">
        <f t="shared" si="83"/>
        <v>0</v>
      </c>
    </row>
    <row r="343" spans="1:7" ht="12">
      <c r="A343" s="11"/>
      <c r="B343" s="4">
        <f t="shared" si="78"/>
        <v>0</v>
      </c>
      <c r="C343" s="5">
        <f t="shared" si="79"/>
        <v>0</v>
      </c>
      <c r="D343" s="5">
        <f t="shared" si="80"/>
        <v>0</v>
      </c>
      <c r="E343" s="5">
        <f t="shared" si="81"/>
        <v>0</v>
      </c>
      <c r="F343" s="5">
        <f t="shared" si="82"/>
        <v>0</v>
      </c>
      <c r="G343" s="6">
        <f t="shared" si="83"/>
        <v>0</v>
      </c>
    </row>
    <row r="344" spans="1:7" ht="12">
      <c r="A344" s="11"/>
      <c r="B344" s="4">
        <f t="shared" si="78"/>
        <v>0</v>
      </c>
      <c r="C344" s="5">
        <f t="shared" si="79"/>
        <v>0</v>
      </c>
      <c r="D344" s="5">
        <f t="shared" si="80"/>
        <v>0</v>
      </c>
      <c r="E344" s="5">
        <f t="shared" si="81"/>
        <v>0</v>
      </c>
      <c r="F344" s="5">
        <f t="shared" si="82"/>
        <v>0</v>
      </c>
      <c r="G344" s="6">
        <f t="shared" si="83"/>
        <v>0</v>
      </c>
    </row>
    <row r="345" spans="1:7" ht="12">
      <c r="A345" s="11"/>
      <c r="B345" s="4">
        <f t="shared" si="78"/>
        <v>0</v>
      </c>
      <c r="C345" s="5">
        <f t="shared" si="79"/>
        <v>0</v>
      </c>
      <c r="D345" s="5">
        <f t="shared" si="80"/>
        <v>0</v>
      </c>
      <c r="E345" s="5">
        <f t="shared" si="81"/>
        <v>0</v>
      </c>
      <c r="F345" s="5">
        <f t="shared" si="82"/>
        <v>0</v>
      </c>
      <c r="G345" s="6">
        <f t="shared" si="83"/>
        <v>0</v>
      </c>
    </row>
    <row r="346" spans="1:7" ht="12">
      <c r="A346" s="11"/>
      <c r="B346" s="4">
        <f t="shared" si="78"/>
        <v>0</v>
      </c>
      <c r="C346" s="5">
        <f t="shared" si="79"/>
        <v>0</v>
      </c>
      <c r="D346" s="5">
        <f t="shared" si="80"/>
        <v>0</v>
      </c>
      <c r="E346" s="5">
        <f t="shared" si="81"/>
        <v>0</v>
      </c>
      <c r="F346" s="5">
        <f t="shared" si="82"/>
        <v>0</v>
      </c>
      <c r="G346" s="6">
        <f t="shared" si="83"/>
        <v>0</v>
      </c>
    </row>
    <row r="347" spans="1:7" ht="12">
      <c r="A347" s="11"/>
      <c r="B347" s="4">
        <f t="shared" si="78"/>
        <v>0</v>
      </c>
      <c r="C347" s="5">
        <f t="shared" si="79"/>
        <v>0</v>
      </c>
      <c r="D347" s="5">
        <f t="shared" si="80"/>
        <v>0</v>
      </c>
      <c r="E347" s="5">
        <f t="shared" si="81"/>
        <v>0</v>
      </c>
      <c r="F347" s="5">
        <f t="shared" si="82"/>
        <v>0</v>
      </c>
      <c r="G347" s="6">
        <f t="shared" si="83"/>
        <v>0</v>
      </c>
    </row>
    <row r="348" spans="1:7" ht="12">
      <c r="A348" s="11"/>
      <c r="B348" s="4">
        <f t="shared" si="78"/>
        <v>0</v>
      </c>
      <c r="C348" s="5">
        <f t="shared" si="79"/>
        <v>0</v>
      </c>
      <c r="D348" s="5">
        <f t="shared" si="80"/>
        <v>0</v>
      </c>
      <c r="E348" s="5">
        <f t="shared" si="81"/>
        <v>0</v>
      </c>
      <c r="F348" s="5">
        <f t="shared" si="82"/>
        <v>0</v>
      </c>
      <c r="G348" s="6">
        <f t="shared" si="83"/>
        <v>0</v>
      </c>
    </row>
    <row r="349" spans="1:7" ht="12">
      <c r="A349" s="11"/>
      <c r="B349" s="4">
        <f t="shared" si="78"/>
        <v>0</v>
      </c>
      <c r="C349" s="5">
        <f t="shared" si="79"/>
        <v>0</v>
      </c>
      <c r="D349" s="5">
        <f t="shared" si="80"/>
        <v>0</v>
      </c>
      <c r="E349" s="5">
        <f t="shared" si="81"/>
        <v>0</v>
      </c>
      <c r="F349" s="5">
        <f t="shared" si="82"/>
        <v>0</v>
      </c>
      <c r="G349" s="6">
        <f t="shared" si="83"/>
        <v>0</v>
      </c>
    </row>
    <row r="350" spans="1:7" ht="12">
      <c r="A350" s="11"/>
      <c r="B350" s="4">
        <f t="shared" si="78"/>
        <v>0</v>
      </c>
      <c r="C350" s="5">
        <f t="shared" si="79"/>
        <v>0</v>
      </c>
      <c r="D350" s="5">
        <f t="shared" si="80"/>
        <v>0</v>
      </c>
      <c r="E350" s="5">
        <f t="shared" si="81"/>
        <v>0</v>
      </c>
      <c r="F350" s="5">
        <f t="shared" si="82"/>
        <v>0</v>
      </c>
      <c r="G350" s="6">
        <f t="shared" si="83"/>
        <v>0</v>
      </c>
    </row>
    <row r="351" spans="1:7" ht="12">
      <c r="A351" s="11"/>
      <c r="B351" s="4">
        <f t="shared" si="78"/>
        <v>0</v>
      </c>
      <c r="C351" s="5">
        <f t="shared" si="79"/>
        <v>0</v>
      </c>
      <c r="D351" s="5">
        <f t="shared" si="80"/>
        <v>0</v>
      </c>
      <c r="E351" s="5">
        <f t="shared" si="81"/>
        <v>0</v>
      </c>
      <c r="F351" s="5">
        <f t="shared" si="82"/>
        <v>0</v>
      </c>
      <c r="G351" s="6">
        <f t="shared" si="83"/>
        <v>0</v>
      </c>
    </row>
    <row r="352" spans="1:7" ht="12">
      <c r="A352" s="11"/>
      <c r="B352" s="4">
        <f t="shared" si="78"/>
        <v>0</v>
      </c>
      <c r="C352" s="5">
        <f t="shared" si="79"/>
        <v>0</v>
      </c>
      <c r="D352" s="5">
        <f t="shared" si="80"/>
        <v>0</v>
      </c>
      <c r="E352" s="5">
        <f t="shared" si="81"/>
        <v>0</v>
      </c>
      <c r="F352" s="5">
        <f t="shared" si="82"/>
        <v>0</v>
      </c>
      <c r="G352" s="6">
        <f t="shared" si="83"/>
        <v>0</v>
      </c>
    </row>
    <row r="353" spans="1:7" ht="12">
      <c r="A353" s="11"/>
      <c r="B353" s="4">
        <f t="shared" si="78"/>
        <v>0</v>
      </c>
      <c r="C353" s="5">
        <f t="shared" si="79"/>
        <v>0</v>
      </c>
      <c r="D353" s="5">
        <f t="shared" si="80"/>
        <v>0</v>
      </c>
      <c r="E353" s="5">
        <f t="shared" si="81"/>
        <v>0</v>
      </c>
      <c r="F353" s="5">
        <f t="shared" si="82"/>
        <v>0</v>
      </c>
      <c r="G353" s="6">
        <f t="shared" si="83"/>
        <v>0</v>
      </c>
    </row>
    <row r="354" spans="1:7" ht="12">
      <c r="A354" s="11"/>
      <c r="B354" s="4">
        <f t="shared" si="78"/>
        <v>0</v>
      </c>
      <c r="C354" s="5">
        <f t="shared" si="79"/>
        <v>0</v>
      </c>
      <c r="D354" s="5">
        <f t="shared" si="80"/>
        <v>0</v>
      </c>
      <c r="E354" s="5">
        <f t="shared" si="81"/>
        <v>0</v>
      </c>
      <c r="F354" s="5">
        <f t="shared" si="82"/>
        <v>0</v>
      </c>
      <c r="G354" s="6">
        <f t="shared" si="83"/>
        <v>0</v>
      </c>
    </row>
    <row r="355" spans="1:7" ht="12">
      <c r="A355" s="11"/>
      <c r="B355" s="4">
        <f t="shared" si="78"/>
        <v>0</v>
      </c>
      <c r="C355" s="5">
        <f t="shared" si="79"/>
        <v>0</v>
      </c>
      <c r="D355" s="5">
        <f t="shared" si="80"/>
        <v>0</v>
      </c>
      <c r="E355" s="5">
        <f t="shared" si="81"/>
        <v>0</v>
      </c>
      <c r="F355" s="5">
        <f t="shared" si="82"/>
        <v>0</v>
      </c>
      <c r="G355" s="6">
        <f t="shared" si="83"/>
        <v>0</v>
      </c>
    </row>
    <row r="356" spans="1:7" ht="12">
      <c r="A356" s="11"/>
      <c r="B356" s="4">
        <f t="shared" si="78"/>
        <v>0</v>
      </c>
      <c r="C356" s="5">
        <f t="shared" si="79"/>
        <v>0</v>
      </c>
      <c r="D356" s="5">
        <f t="shared" si="80"/>
        <v>0</v>
      </c>
      <c r="E356" s="5">
        <f t="shared" si="81"/>
        <v>0</v>
      </c>
      <c r="F356" s="5">
        <f t="shared" si="82"/>
        <v>0</v>
      </c>
      <c r="G356" s="6">
        <f t="shared" si="83"/>
        <v>0</v>
      </c>
    </row>
    <row r="357" spans="1:7" ht="12">
      <c r="A357" s="11"/>
      <c r="B357" s="4">
        <f t="shared" si="78"/>
        <v>0</v>
      </c>
      <c r="C357" s="5">
        <f t="shared" si="79"/>
        <v>0</v>
      </c>
      <c r="D357" s="5">
        <f t="shared" si="80"/>
        <v>0</v>
      </c>
      <c r="E357" s="5">
        <f t="shared" si="81"/>
        <v>0</v>
      </c>
      <c r="F357" s="5">
        <f t="shared" si="82"/>
        <v>0</v>
      </c>
      <c r="G357" s="6">
        <f t="shared" si="83"/>
        <v>0</v>
      </c>
    </row>
    <row r="358" spans="1:7" ht="12">
      <c r="A358" s="11"/>
      <c r="B358" s="4">
        <f t="shared" si="78"/>
        <v>0</v>
      </c>
      <c r="C358" s="5">
        <f t="shared" si="79"/>
        <v>0</v>
      </c>
      <c r="D358" s="5">
        <f t="shared" si="80"/>
        <v>0</v>
      </c>
      <c r="E358" s="5">
        <f t="shared" si="81"/>
        <v>0</v>
      </c>
      <c r="F358" s="5">
        <f t="shared" si="82"/>
        <v>0</v>
      </c>
      <c r="G358" s="6">
        <f t="shared" si="83"/>
        <v>0</v>
      </c>
    </row>
    <row r="359" spans="1:7" ht="12">
      <c r="A359" s="11"/>
      <c r="B359" s="4">
        <f t="shared" si="78"/>
        <v>0</v>
      </c>
      <c r="C359" s="5">
        <f t="shared" si="79"/>
        <v>0</v>
      </c>
      <c r="D359" s="5">
        <f t="shared" si="80"/>
        <v>0</v>
      </c>
      <c r="E359" s="5">
        <f t="shared" si="81"/>
        <v>0</v>
      </c>
      <c r="F359" s="5">
        <f t="shared" si="82"/>
        <v>0</v>
      </c>
      <c r="G359" s="6">
        <f t="shared" si="83"/>
        <v>0</v>
      </c>
    </row>
    <row r="360" spans="1:7" ht="12">
      <c r="A360" s="11"/>
      <c r="B360" s="4">
        <f t="shared" si="78"/>
        <v>0</v>
      </c>
      <c r="C360" s="5">
        <f t="shared" si="79"/>
        <v>0</v>
      </c>
      <c r="D360" s="5">
        <f t="shared" si="80"/>
        <v>0</v>
      </c>
      <c r="E360" s="5">
        <f t="shared" si="81"/>
        <v>0</v>
      </c>
      <c r="F360" s="5">
        <f t="shared" si="82"/>
        <v>0</v>
      </c>
      <c r="G360" s="6">
        <f t="shared" si="83"/>
        <v>0</v>
      </c>
    </row>
    <row r="361" spans="1:7" ht="12">
      <c r="A361" s="11"/>
      <c r="B361" s="4">
        <f t="shared" si="78"/>
        <v>0</v>
      </c>
      <c r="C361" s="5">
        <f t="shared" si="79"/>
        <v>0</v>
      </c>
      <c r="D361" s="5">
        <f t="shared" si="80"/>
        <v>0</v>
      </c>
      <c r="E361" s="5">
        <f t="shared" si="81"/>
        <v>0</v>
      </c>
      <c r="F361" s="5">
        <f t="shared" si="82"/>
        <v>0</v>
      </c>
      <c r="G361" s="6">
        <f t="shared" si="83"/>
        <v>0</v>
      </c>
    </row>
    <row r="362" spans="1:9" ht="12.75" thickBot="1">
      <c r="A362" s="12"/>
      <c r="B362" s="7">
        <f t="shared" si="78"/>
        <v>0</v>
      </c>
      <c r="C362" s="8">
        <f t="shared" si="79"/>
        <v>0</v>
      </c>
      <c r="D362" s="8">
        <f t="shared" si="80"/>
        <v>0</v>
      </c>
      <c r="E362" s="8">
        <f t="shared" si="81"/>
        <v>0</v>
      </c>
      <c r="F362" s="8">
        <f t="shared" si="82"/>
        <v>0</v>
      </c>
      <c r="G362" s="9">
        <f t="shared" si="83"/>
        <v>0</v>
      </c>
      <c r="H362" t="s">
        <v>8</v>
      </c>
      <c r="I362" t="s">
        <v>9</v>
      </c>
    </row>
    <row r="363" spans="1:9" ht="12">
      <c r="A363" t="s">
        <v>10</v>
      </c>
      <c r="B363">
        <f>SUM(B334:B362)/1000/0.045</f>
        <v>0</v>
      </c>
      <c r="C363">
        <f>SUM(C334:C362)/1000/0.045</f>
        <v>0</v>
      </c>
      <c r="D363">
        <f>SUM(D334:D362)/1000/0.045</f>
        <v>0</v>
      </c>
      <c r="H363">
        <f>SUM(B363:D363)</f>
        <v>0</v>
      </c>
      <c r="I363">
        <f>SUM(E364:G364)</f>
        <v>0</v>
      </c>
    </row>
    <row r="364" spans="1:7" ht="12">
      <c r="A364" t="s">
        <v>11</v>
      </c>
      <c r="E364">
        <f>SUM(E334:E362)/0.045</f>
        <v>0</v>
      </c>
      <c r="F364">
        <f>SUM(F334:F362)/0.045</f>
        <v>0</v>
      </c>
      <c r="G364">
        <f>SUM(G334:G362)/0.045</f>
        <v>0</v>
      </c>
    </row>
    <row r="367" spans="8:9" ht="12">
      <c r="H367" t="s">
        <v>25</v>
      </c>
      <c r="I367" t="s">
        <v>26</v>
      </c>
    </row>
    <row r="368" spans="8:9" ht="12">
      <c r="H368">
        <f>SUM(H10:H364)</f>
        <v>80.27604343121934</v>
      </c>
      <c r="I368">
        <f>SUM(I10:I364)</f>
        <v>150.03653460768518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8"/>
  <sheetViews>
    <sheetView workbookViewId="0" topLeftCell="A346">
      <selection activeCell="H347" sqref="H347"/>
    </sheetView>
  </sheetViews>
  <sheetFormatPr defaultColWidth="11.421875" defaultRowHeight="12.75"/>
  <cols>
    <col min="1" max="1" width="19.421875" style="0" customWidth="1"/>
    <col min="2" max="2" width="8.28125" style="0" customWidth="1"/>
    <col min="3" max="3" width="10.7109375" style="0" customWidth="1"/>
    <col min="4" max="4" width="10.421875" style="0" customWidth="1"/>
    <col min="5" max="5" width="10.140625" style="0" customWidth="1"/>
    <col min="6" max="6" width="12.421875" style="0" customWidth="1"/>
    <col min="7" max="7" width="10.140625" style="0" customWidth="1"/>
    <col min="8" max="8" width="18.7109375" style="0" customWidth="1"/>
    <col min="9" max="9" width="20.00390625" style="0" customWidth="1"/>
    <col min="10" max="16384" width="8.8515625" style="0" customWidth="1"/>
  </cols>
  <sheetData>
    <row r="1" ht="12">
      <c r="A1" t="s">
        <v>30</v>
      </c>
    </row>
    <row r="2" ht="12.75" thickBot="1">
      <c r="A2" t="s">
        <v>0</v>
      </c>
    </row>
    <row r="3" spans="1:7" ht="12">
      <c r="A3" s="10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</row>
    <row r="4" spans="1:7" ht="12">
      <c r="A4" s="11">
        <v>19.1</v>
      </c>
      <c r="B4" s="4">
        <f>0.16*POWER(A4,2.234)</f>
        <v>116.39880591228133</v>
      </c>
      <c r="C4" s="5">
        <f>0.008*POWER(A4,2.831)</f>
        <v>33.860662393628914</v>
      </c>
      <c r="D4" s="5">
        <f>0.037*POWER(A4,1.54)</f>
        <v>3.4753064759403896</v>
      </c>
      <c r="E4" s="5">
        <f>B4*0.001</f>
        <v>0.11639880591228134</v>
      </c>
      <c r="F4" s="5">
        <f>C4*0.0062</f>
        <v>0.20993610684049926</v>
      </c>
      <c r="G4" s="6">
        <f>D4*0.0239</f>
        <v>0.08305982477497531</v>
      </c>
    </row>
    <row r="5" spans="1:7" ht="12">
      <c r="A5" s="11">
        <v>14.4</v>
      </c>
      <c r="B5" s="4">
        <f aca="true" t="shared" si="0" ref="B5:B26">0.16*POWER(A5,2.234)</f>
        <v>61.930101243606394</v>
      </c>
      <c r="C5" s="5">
        <f aca="true" t="shared" si="1" ref="C5:C26">0.008*POWER(A5,2.831)</f>
        <v>15.21998421835476</v>
      </c>
      <c r="D5" s="5">
        <f aca="true" t="shared" si="2" ref="D5:D26">0.037*POWER(A5,1.54)</f>
        <v>2.2494687377892024</v>
      </c>
      <c r="E5" s="5">
        <f aca="true" t="shared" si="3" ref="E5:E26">B5*0.001</f>
        <v>0.06193010124360639</v>
      </c>
      <c r="F5" s="5">
        <f aca="true" t="shared" si="4" ref="F5:F26">C5*0.0062</f>
        <v>0.09436390215379951</v>
      </c>
      <c r="G5" s="6">
        <f aca="true" t="shared" si="5" ref="G5:G26">D5*0.0239</f>
        <v>0.05376230283316194</v>
      </c>
    </row>
    <row r="6" spans="1:7" ht="12">
      <c r="A6" s="11">
        <v>14.6</v>
      </c>
      <c r="B6" s="4">
        <f t="shared" si="0"/>
        <v>63.868139099671296</v>
      </c>
      <c r="C6" s="5">
        <f t="shared" si="1"/>
        <v>15.826064147669337</v>
      </c>
      <c r="D6" s="5">
        <f t="shared" si="2"/>
        <v>2.2977624185129817</v>
      </c>
      <c r="E6" s="5">
        <f t="shared" si="3"/>
        <v>0.0638681390996713</v>
      </c>
      <c r="F6" s="5">
        <f t="shared" si="4"/>
        <v>0.09812159771554989</v>
      </c>
      <c r="G6" s="6">
        <f t="shared" si="5"/>
        <v>0.05491652180246027</v>
      </c>
    </row>
    <row r="7" spans="1:7" ht="12">
      <c r="A7" s="11">
        <v>14</v>
      </c>
      <c r="B7" s="4">
        <f t="shared" si="0"/>
        <v>58.15271750879867</v>
      </c>
      <c r="C7" s="5">
        <f t="shared" si="1"/>
        <v>14.053304485713172</v>
      </c>
      <c r="D7" s="5">
        <f t="shared" si="2"/>
        <v>2.153966274085259</v>
      </c>
      <c r="E7" s="5">
        <f t="shared" si="3"/>
        <v>0.058152717508798676</v>
      </c>
      <c r="F7" s="5">
        <f t="shared" si="4"/>
        <v>0.08713048781142166</v>
      </c>
      <c r="G7" s="6">
        <f t="shared" si="5"/>
        <v>0.05147979395063769</v>
      </c>
    </row>
    <row r="8" spans="1:7" ht="12">
      <c r="A8" s="11">
        <v>21</v>
      </c>
      <c r="B8" s="4">
        <f t="shared" si="0"/>
        <v>143.86590668005175</v>
      </c>
      <c r="C8" s="5">
        <f t="shared" si="1"/>
        <v>44.288687527709214</v>
      </c>
      <c r="D8" s="5">
        <f t="shared" si="2"/>
        <v>4.021790444803056</v>
      </c>
      <c r="E8" s="5">
        <f t="shared" si="3"/>
        <v>0.14386590668005175</v>
      </c>
      <c r="F8" s="5">
        <f t="shared" si="4"/>
        <v>0.27458986267179714</v>
      </c>
      <c r="G8" s="6">
        <f t="shared" si="5"/>
        <v>0.09612079163079304</v>
      </c>
    </row>
    <row r="9" spans="1:7" ht="12">
      <c r="A9" s="11">
        <v>11.2</v>
      </c>
      <c r="B9" s="4">
        <f t="shared" si="0"/>
        <v>35.32425777322699</v>
      </c>
      <c r="C9" s="5">
        <f t="shared" si="1"/>
        <v>7.47181670020109</v>
      </c>
      <c r="D9" s="5">
        <f t="shared" si="2"/>
        <v>1.5275571909487544</v>
      </c>
      <c r="E9" s="5">
        <f t="shared" si="3"/>
        <v>0.03532425777322699</v>
      </c>
      <c r="F9" s="5">
        <f t="shared" si="4"/>
        <v>0.046325263541246754</v>
      </c>
      <c r="G9" s="6">
        <f t="shared" si="5"/>
        <v>0.03650861686367523</v>
      </c>
    </row>
    <row r="10" spans="1:7" ht="12">
      <c r="A10" s="11">
        <v>16.8</v>
      </c>
      <c r="B10" s="4">
        <f t="shared" si="0"/>
        <v>87.38983473259445</v>
      </c>
      <c r="C10" s="5">
        <f t="shared" si="1"/>
        <v>23.54726999873528</v>
      </c>
      <c r="D10" s="5">
        <f t="shared" si="2"/>
        <v>2.8521871434857604</v>
      </c>
      <c r="E10" s="5">
        <f t="shared" si="3"/>
        <v>0.08738983473259446</v>
      </c>
      <c r="F10" s="5">
        <f t="shared" si="4"/>
        <v>0.14599307399215875</v>
      </c>
      <c r="G10" s="6">
        <f t="shared" si="5"/>
        <v>0.06816727272930968</v>
      </c>
    </row>
    <row r="11" spans="1:7" ht="12">
      <c r="A11" s="11">
        <v>26.4</v>
      </c>
      <c r="B11" s="4">
        <f t="shared" si="0"/>
        <v>239.8739878745194</v>
      </c>
      <c r="C11" s="5">
        <f t="shared" si="1"/>
        <v>84.65462767615698</v>
      </c>
      <c r="D11" s="5">
        <f t="shared" si="2"/>
        <v>5.720997677332782</v>
      </c>
      <c r="E11" s="5">
        <f t="shared" si="3"/>
        <v>0.2398739878745194</v>
      </c>
      <c r="F11" s="5">
        <f t="shared" si="4"/>
        <v>0.5248586915921732</v>
      </c>
      <c r="G11" s="6">
        <f t="shared" si="5"/>
        <v>0.1367318444882535</v>
      </c>
    </row>
    <row r="12" spans="1:7" ht="12">
      <c r="A12" s="11">
        <v>12.6</v>
      </c>
      <c r="B12" s="4">
        <f t="shared" si="0"/>
        <v>45.95658831600129</v>
      </c>
      <c r="C12" s="5">
        <f t="shared" si="1"/>
        <v>10.428911936562082</v>
      </c>
      <c r="D12" s="5">
        <f t="shared" si="2"/>
        <v>1.831354262207813</v>
      </c>
      <c r="E12" s="5">
        <f t="shared" si="3"/>
        <v>0.04595658831600129</v>
      </c>
      <c r="F12" s="5">
        <f t="shared" si="4"/>
        <v>0.0646592540066849</v>
      </c>
      <c r="G12" s="6">
        <f t="shared" si="5"/>
        <v>0.04376936686676673</v>
      </c>
    </row>
    <row r="13" spans="1:7" ht="12">
      <c r="A13" s="11">
        <v>36.1</v>
      </c>
      <c r="B13" s="4">
        <f t="shared" si="0"/>
        <v>482.60417172232656</v>
      </c>
      <c r="C13" s="5">
        <f t="shared" si="1"/>
        <v>205.3018560121695</v>
      </c>
      <c r="D13" s="5">
        <f t="shared" si="2"/>
        <v>9.263237839952563</v>
      </c>
      <c r="E13" s="5">
        <f t="shared" si="3"/>
        <v>0.48260417172232656</v>
      </c>
      <c r="F13" s="5">
        <f t="shared" si="4"/>
        <v>1.2728715072754508</v>
      </c>
      <c r="G13" s="6">
        <f t="shared" si="5"/>
        <v>0.22139138437486627</v>
      </c>
    </row>
    <row r="14" spans="1:7" ht="12">
      <c r="A14" s="11">
        <v>12.7</v>
      </c>
      <c r="B14" s="4">
        <f t="shared" si="0"/>
        <v>46.77539840735377</v>
      </c>
      <c r="C14" s="5">
        <f t="shared" si="1"/>
        <v>10.664937655498585</v>
      </c>
      <c r="D14" s="5">
        <f t="shared" si="2"/>
        <v>1.8537853868078218</v>
      </c>
      <c r="E14" s="5">
        <f t="shared" si="3"/>
        <v>0.04677539840735377</v>
      </c>
      <c r="F14" s="5">
        <f t="shared" si="4"/>
        <v>0.06612261346409122</v>
      </c>
      <c r="G14" s="6">
        <f t="shared" si="5"/>
        <v>0.04430547074470694</v>
      </c>
    </row>
    <row r="15" spans="1:7" ht="12">
      <c r="A15" s="11">
        <v>16.9</v>
      </c>
      <c r="B15" s="4">
        <f t="shared" si="0"/>
        <v>88.55618130789439</v>
      </c>
      <c r="C15" s="5">
        <f t="shared" si="1"/>
        <v>23.94623541629765</v>
      </c>
      <c r="D15" s="5">
        <f t="shared" si="2"/>
        <v>2.8783741728620567</v>
      </c>
      <c r="E15" s="5">
        <f t="shared" si="3"/>
        <v>0.08855618130789439</v>
      </c>
      <c r="F15" s="5">
        <f t="shared" si="4"/>
        <v>0.14846665958104543</v>
      </c>
      <c r="G15" s="6">
        <f t="shared" si="5"/>
        <v>0.06879314273140316</v>
      </c>
    </row>
    <row r="16" spans="1:7" ht="12">
      <c r="A16" s="11">
        <v>20</v>
      </c>
      <c r="B16" s="4">
        <f t="shared" si="0"/>
        <v>129.0092923349068</v>
      </c>
      <c r="C16" s="5">
        <f t="shared" si="1"/>
        <v>38.574997333689254</v>
      </c>
      <c r="D16" s="5">
        <f t="shared" si="2"/>
        <v>3.730679299621357</v>
      </c>
      <c r="E16" s="5">
        <f t="shared" si="3"/>
        <v>0.1290092923349068</v>
      </c>
      <c r="F16" s="5">
        <f t="shared" si="4"/>
        <v>0.23916498346887335</v>
      </c>
      <c r="G16" s="6">
        <f t="shared" si="5"/>
        <v>0.08916323526095044</v>
      </c>
    </row>
    <row r="17" spans="1:7" ht="12">
      <c r="A17" s="11">
        <v>18.5</v>
      </c>
      <c r="B17" s="4">
        <f t="shared" si="0"/>
        <v>108.38810513177785</v>
      </c>
      <c r="C17" s="5">
        <f t="shared" si="1"/>
        <v>30.935215810902406</v>
      </c>
      <c r="D17" s="5">
        <f t="shared" si="2"/>
        <v>3.3086146302681496</v>
      </c>
      <c r="E17" s="5">
        <f t="shared" si="3"/>
        <v>0.10838810513177785</v>
      </c>
      <c r="F17" s="5">
        <f t="shared" si="4"/>
        <v>0.1917983380275949</v>
      </c>
      <c r="G17" s="6">
        <f t="shared" si="5"/>
        <v>0.07907588966340878</v>
      </c>
    </row>
    <row r="18" spans="1:7" ht="12">
      <c r="A18" s="11">
        <v>26.5</v>
      </c>
      <c r="B18" s="4">
        <f t="shared" si="0"/>
        <v>241.90857602474017</v>
      </c>
      <c r="C18" s="5">
        <f t="shared" si="1"/>
        <v>85.56557164192064</v>
      </c>
      <c r="D18" s="5">
        <f t="shared" si="2"/>
        <v>5.754404274939767</v>
      </c>
      <c r="E18" s="5">
        <f t="shared" si="3"/>
        <v>0.24190857602474017</v>
      </c>
      <c r="F18" s="5">
        <f t="shared" si="4"/>
        <v>0.530506544179908</v>
      </c>
      <c r="G18" s="6">
        <f t="shared" si="5"/>
        <v>0.13753026217106043</v>
      </c>
    </row>
    <row r="19" spans="1:7" ht="12">
      <c r="A19" s="11">
        <v>17.2</v>
      </c>
      <c r="B19" s="4">
        <f t="shared" si="0"/>
        <v>92.1065537415666</v>
      </c>
      <c r="C19" s="5">
        <f t="shared" si="1"/>
        <v>25.169293214758365</v>
      </c>
      <c r="D19" s="5">
        <f t="shared" si="2"/>
        <v>2.957437206652702</v>
      </c>
      <c r="E19" s="5">
        <f t="shared" si="3"/>
        <v>0.09210655374156661</v>
      </c>
      <c r="F19" s="5">
        <f t="shared" si="4"/>
        <v>0.15604961793150185</v>
      </c>
      <c r="G19" s="6">
        <f t="shared" si="5"/>
        <v>0.07068274923899959</v>
      </c>
    </row>
    <row r="20" spans="1:7" ht="12">
      <c r="A20" s="11">
        <v>15.9</v>
      </c>
      <c r="B20" s="4">
        <f t="shared" si="0"/>
        <v>77.27538160380992</v>
      </c>
      <c r="C20" s="5">
        <f t="shared" si="1"/>
        <v>20.148617203814883</v>
      </c>
      <c r="D20" s="5">
        <f t="shared" si="2"/>
        <v>2.6203137483195906</v>
      </c>
      <c r="E20" s="5">
        <f t="shared" si="3"/>
        <v>0.07727538160380992</v>
      </c>
      <c r="F20" s="5">
        <f t="shared" si="4"/>
        <v>0.12492142666365227</v>
      </c>
      <c r="G20" s="6">
        <f t="shared" si="5"/>
        <v>0.06262549858483822</v>
      </c>
    </row>
    <row r="21" spans="1:7" ht="12">
      <c r="A21" s="11">
        <v>30.1</v>
      </c>
      <c r="B21" s="4">
        <f t="shared" si="0"/>
        <v>321.5418704734481</v>
      </c>
      <c r="C21" s="5">
        <f t="shared" si="1"/>
        <v>122.71897974902352</v>
      </c>
      <c r="D21" s="5">
        <f t="shared" si="2"/>
        <v>7.001548915106214</v>
      </c>
      <c r="E21" s="5">
        <f t="shared" si="3"/>
        <v>0.3215418704734481</v>
      </c>
      <c r="F21" s="5">
        <f t="shared" si="4"/>
        <v>0.7608576744439458</v>
      </c>
      <c r="G21" s="6">
        <f t="shared" si="5"/>
        <v>0.1673370190710385</v>
      </c>
    </row>
    <row r="22" spans="1:7" ht="12">
      <c r="A22" s="11"/>
      <c r="B22" s="4">
        <f t="shared" si="0"/>
        <v>0</v>
      </c>
      <c r="C22" s="5">
        <f t="shared" si="1"/>
        <v>0</v>
      </c>
      <c r="D22" s="5">
        <f t="shared" si="2"/>
        <v>0</v>
      </c>
      <c r="E22" s="5">
        <f t="shared" si="3"/>
        <v>0</v>
      </c>
      <c r="F22" s="5">
        <f t="shared" si="4"/>
        <v>0</v>
      </c>
      <c r="G22" s="6">
        <f t="shared" si="5"/>
        <v>0</v>
      </c>
    </row>
    <row r="23" spans="1:7" ht="12">
      <c r="A23" s="11"/>
      <c r="B23" s="4">
        <f t="shared" si="0"/>
        <v>0</v>
      </c>
      <c r="C23" s="5">
        <f t="shared" si="1"/>
        <v>0</v>
      </c>
      <c r="D23" s="5">
        <f t="shared" si="2"/>
        <v>0</v>
      </c>
      <c r="E23" s="5">
        <f t="shared" si="3"/>
        <v>0</v>
      </c>
      <c r="F23" s="5">
        <f t="shared" si="4"/>
        <v>0</v>
      </c>
      <c r="G23" s="6">
        <f t="shared" si="5"/>
        <v>0</v>
      </c>
    </row>
    <row r="24" spans="1:7" ht="12">
      <c r="A24" s="11"/>
      <c r="B24" s="4">
        <f t="shared" si="0"/>
        <v>0</v>
      </c>
      <c r="C24" s="5">
        <f t="shared" si="1"/>
        <v>0</v>
      </c>
      <c r="D24" s="5">
        <f t="shared" si="2"/>
        <v>0</v>
      </c>
      <c r="E24" s="5">
        <f t="shared" si="3"/>
        <v>0</v>
      </c>
      <c r="F24" s="5">
        <f t="shared" si="4"/>
        <v>0</v>
      </c>
      <c r="G24" s="6">
        <f t="shared" si="5"/>
        <v>0</v>
      </c>
    </row>
    <row r="25" spans="1:7" ht="12">
      <c r="A25" s="11"/>
      <c r="B25" s="4">
        <f t="shared" si="0"/>
        <v>0</v>
      </c>
      <c r="C25" s="5">
        <f t="shared" si="1"/>
        <v>0</v>
      </c>
      <c r="D25" s="5">
        <f t="shared" si="2"/>
        <v>0</v>
      </c>
      <c r="E25" s="5">
        <f t="shared" si="3"/>
        <v>0</v>
      </c>
      <c r="F25" s="5">
        <f t="shared" si="4"/>
        <v>0</v>
      </c>
      <c r="G25" s="6">
        <f t="shared" si="5"/>
        <v>0</v>
      </c>
    </row>
    <row r="26" spans="1:9" ht="12.75" thickBot="1">
      <c r="A26" s="12"/>
      <c r="B26" s="7">
        <f t="shared" si="0"/>
        <v>0</v>
      </c>
      <c r="C26" s="8">
        <f t="shared" si="1"/>
        <v>0</v>
      </c>
      <c r="D26" s="8">
        <f t="shared" si="2"/>
        <v>0</v>
      </c>
      <c r="E26" s="8">
        <f t="shared" si="3"/>
        <v>0</v>
      </c>
      <c r="F26" s="8">
        <f t="shared" si="4"/>
        <v>0</v>
      </c>
      <c r="G26" s="9">
        <f t="shared" si="5"/>
        <v>0</v>
      </c>
      <c r="H26" t="s">
        <v>8</v>
      </c>
      <c r="I26" t="s">
        <v>9</v>
      </c>
    </row>
    <row r="27" spans="1:9" ht="12">
      <c r="A27" t="s">
        <v>10</v>
      </c>
      <c r="B27">
        <f>SUM(B4:B26)/1000/0.045</f>
        <v>54.24279710863501</v>
      </c>
      <c r="C27">
        <f>SUM(C4:C26)/1000/0.045</f>
        <v>18.05282295828457</v>
      </c>
      <c r="D27">
        <f>SUM(D4:D26)/1000/0.045</f>
        <v>1.455528579991916</v>
      </c>
      <c r="H27">
        <f>SUM(B27:D27)</f>
        <v>73.7511486469115</v>
      </c>
      <c r="I27">
        <f>SUM(E28:G28)</f>
        <v>200.95743251180613</v>
      </c>
    </row>
    <row r="28" spans="1:7" ht="12">
      <c r="A28" t="s">
        <v>11</v>
      </c>
      <c r="E28">
        <f>SUM(E4:E26)/0.045</f>
        <v>54.242797108635024</v>
      </c>
      <c r="F28">
        <f>SUM(F4:F26)/0.045</f>
        <v>111.92750234136432</v>
      </c>
      <c r="G28">
        <f>SUM(G4:G26)/0.045</f>
        <v>34.78713306180679</v>
      </c>
    </row>
    <row r="32" ht="12.75" thickBot="1">
      <c r="A32" t="s">
        <v>12</v>
      </c>
    </row>
    <row r="33" spans="1:7" ht="12">
      <c r="A33" s="10" t="s">
        <v>1</v>
      </c>
      <c r="B33" s="1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3" t="s">
        <v>7</v>
      </c>
    </row>
    <row r="34" spans="1:7" ht="12">
      <c r="A34" s="11"/>
      <c r="B34" s="4">
        <f>0.152*POWER(A34,2.23)</f>
        <v>0</v>
      </c>
      <c r="C34" s="5">
        <f>0.0081*POWER(A34,2.821)</f>
        <v>0</v>
      </c>
      <c r="D34" s="5">
        <f>0.0386*POWER(A34,1.529)</f>
        <v>0</v>
      </c>
      <c r="E34" s="5">
        <f>B34*0.001</f>
        <v>0</v>
      </c>
      <c r="F34" s="5">
        <f>C34*0.0059</f>
        <v>0</v>
      </c>
      <c r="G34" s="6">
        <f>D34*0.0229</f>
        <v>0</v>
      </c>
    </row>
    <row r="35" spans="1:7" ht="12">
      <c r="A35" s="11"/>
      <c r="B35" s="4">
        <f aca="true" t="shared" si="6" ref="B35:B51">0.152*POWER(A35,2.23)</f>
        <v>0</v>
      </c>
      <c r="C35" s="5">
        <f aca="true" t="shared" si="7" ref="C35:C51">0.0081*POWER(A35,2.821)</f>
        <v>0</v>
      </c>
      <c r="D35" s="5">
        <f aca="true" t="shared" si="8" ref="D35:D51">0.0386*POWER(A35,1.529)</f>
        <v>0</v>
      </c>
      <c r="E35" s="5">
        <f aca="true" t="shared" si="9" ref="E35:E51">B35*0.001</f>
        <v>0</v>
      </c>
      <c r="F35" s="5">
        <f aca="true" t="shared" si="10" ref="F35:F51">C35*0.0059</f>
        <v>0</v>
      </c>
      <c r="G35" s="6">
        <f aca="true" t="shared" si="11" ref="G35:G51">D35*0.0229</f>
        <v>0</v>
      </c>
    </row>
    <row r="36" spans="1:7" ht="12">
      <c r="A36" s="11"/>
      <c r="B36" s="4">
        <f t="shared" si="6"/>
        <v>0</v>
      </c>
      <c r="C36" s="5">
        <f t="shared" si="7"/>
        <v>0</v>
      </c>
      <c r="D36" s="5">
        <f t="shared" si="8"/>
        <v>0</v>
      </c>
      <c r="E36" s="5">
        <f t="shared" si="9"/>
        <v>0</v>
      </c>
      <c r="F36" s="5">
        <f t="shared" si="10"/>
        <v>0</v>
      </c>
      <c r="G36" s="6">
        <f t="shared" si="11"/>
        <v>0</v>
      </c>
    </row>
    <row r="37" spans="1:7" ht="12">
      <c r="A37" s="11"/>
      <c r="B37" s="4">
        <f t="shared" si="6"/>
        <v>0</v>
      </c>
      <c r="C37" s="5">
        <f t="shared" si="7"/>
        <v>0</v>
      </c>
      <c r="D37" s="5">
        <f t="shared" si="8"/>
        <v>0</v>
      </c>
      <c r="E37" s="5">
        <f t="shared" si="9"/>
        <v>0</v>
      </c>
      <c r="F37" s="5">
        <f t="shared" si="10"/>
        <v>0</v>
      </c>
      <c r="G37" s="6">
        <f t="shared" si="11"/>
        <v>0</v>
      </c>
    </row>
    <row r="38" spans="1:7" ht="12">
      <c r="A38" s="11"/>
      <c r="B38" s="4">
        <f t="shared" si="6"/>
        <v>0</v>
      </c>
      <c r="C38" s="5">
        <f t="shared" si="7"/>
        <v>0</v>
      </c>
      <c r="D38" s="5">
        <f t="shared" si="8"/>
        <v>0</v>
      </c>
      <c r="E38" s="5">
        <f t="shared" si="9"/>
        <v>0</v>
      </c>
      <c r="F38" s="5">
        <f t="shared" si="10"/>
        <v>0</v>
      </c>
      <c r="G38" s="6">
        <f t="shared" si="11"/>
        <v>0</v>
      </c>
    </row>
    <row r="39" spans="1:7" ht="12">
      <c r="A39" s="11"/>
      <c r="B39" s="4">
        <f t="shared" si="6"/>
        <v>0</v>
      </c>
      <c r="C39" s="5">
        <f t="shared" si="7"/>
        <v>0</v>
      </c>
      <c r="D39" s="5">
        <f t="shared" si="8"/>
        <v>0</v>
      </c>
      <c r="E39" s="5">
        <f t="shared" si="9"/>
        <v>0</v>
      </c>
      <c r="F39" s="5">
        <f t="shared" si="10"/>
        <v>0</v>
      </c>
      <c r="G39" s="6">
        <f t="shared" si="11"/>
        <v>0</v>
      </c>
    </row>
    <row r="40" spans="1:7" ht="12">
      <c r="A40" s="11"/>
      <c r="B40" s="4">
        <f t="shared" si="6"/>
        <v>0</v>
      </c>
      <c r="C40" s="5">
        <f t="shared" si="7"/>
        <v>0</v>
      </c>
      <c r="D40" s="5">
        <f t="shared" si="8"/>
        <v>0</v>
      </c>
      <c r="E40" s="5">
        <f t="shared" si="9"/>
        <v>0</v>
      </c>
      <c r="F40" s="5">
        <f t="shared" si="10"/>
        <v>0</v>
      </c>
      <c r="G40" s="6">
        <f t="shared" si="11"/>
        <v>0</v>
      </c>
    </row>
    <row r="41" spans="1:7" ht="12">
      <c r="A41" s="11"/>
      <c r="B41" s="4">
        <f t="shared" si="6"/>
        <v>0</v>
      </c>
      <c r="C41" s="5">
        <f t="shared" si="7"/>
        <v>0</v>
      </c>
      <c r="D41" s="5">
        <f t="shared" si="8"/>
        <v>0</v>
      </c>
      <c r="E41" s="5">
        <f t="shared" si="9"/>
        <v>0</v>
      </c>
      <c r="F41" s="5">
        <f t="shared" si="10"/>
        <v>0</v>
      </c>
      <c r="G41" s="6">
        <f t="shared" si="11"/>
        <v>0</v>
      </c>
    </row>
    <row r="42" spans="1:7" ht="12">
      <c r="A42" s="11"/>
      <c r="B42" s="4">
        <f t="shared" si="6"/>
        <v>0</v>
      </c>
      <c r="C42" s="5">
        <f t="shared" si="7"/>
        <v>0</v>
      </c>
      <c r="D42" s="5">
        <f t="shared" si="8"/>
        <v>0</v>
      </c>
      <c r="E42" s="5">
        <f t="shared" si="9"/>
        <v>0</v>
      </c>
      <c r="F42" s="5">
        <f t="shared" si="10"/>
        <v>0</v>
      </c>
      <c r="G42" s="6">
        <f t="shared" si="11"/>
        <v>0</v>
      </c>
    </row>
    <row r="43" spans="1:7" ht="12">
      <c r="A43" s="11"/>
      <c r="B43" s="4">
        <f t="shared" si="6"/>
        <v>0</v>
      </c>
      <c r="C43" s="5">
        <f t="shared" si="7"/>
        <v>0</v>
      </c>
      <c r="D43" s="5">
        <f t="shared" si="8"/>
        <v>0</v>
      </c>
      <c r="E43" s="5">
        <f t="shared" si="9"/>
        <v>0</v>
      </c>
      <c r="F43" s="5">
        <f t="shared" si="10"/>
        <v>0</v>
      </c>
      <c r="G43" s="6">
        <f t="shared" si="11"/>
        <v>0</v>
      </c>
    </row>
    <row r="44" spans="1:7" ht="12">
      <c r="A44" s="11"/>
      <c r="B44" s="4">
        <f t="shared" si="6"/>
        <v>0</v>
      </c>
      <c r="C44" s="5">
        <f t="shared" si="7"/>
        <v>0</v>
      </c>
      <c r="D44" s="5">
        <f t="shared" si="8"/>
        <v>0</v>
      </c>
      <c r="E44" s="5">
        <f t="shared" si="9"/>
        <v>0</v>
      </c>
      <c r="F44" s="5">
        <f t="shared" si="10"/>
        <v>0</v>
      </c>
      <c r="G44" s="6">
        <f t="shared" si="11"/>
        <v>0</v>
      </c>
    </row>
    <row r="45" spans="1:7" ht="12">
      <c r="A45" s="11"/>
      <c r="B45" s="4">
        <f t="shared" si="6"/>
        <v>0</v>
      </c>
      <c r="C45" s="5">
        <f t="shared" si="7"/>
        <v>0</v>
      </c>
      <c r="D45" s="5">
        <f t="shared" si="8"/>
        <v>0</v>
      </c>
      <c r="E45" s="5">
        <f t="shared" si="9"/>
        <v>0</v>
      </c>
      <c r="F45" s="5">
        <f t="shared" si="10"/>
        <v>0</v>
      </c>
      <c r="G45" s="6">
        <f t="shared" si="11"/>
        <v>0</v>
      </c>
    </row>
    <row r="46" spans="1:7" ht="12">
      <c r="A46" s="11"/>
      <c r="B46" s="4">
        <f t="shared" si="6"/>
        <v>0</v>
      </c>
      <c r="C46" s="5">
        <f t="shared" si="7"/>
        <v>0</v>
      </c>
      <c r="D46" s="5">
        <f t="shared" si="8"/>
        <v>0</v>
      </c>
      <c r="E46" s="5">
        <f t="shared" si="9"/>
        <v>0</v>
      </c>
      <c r="F46" s="5">
        <f t="shared" si="10"/>
        <v>0</v>
      </c>
      <c r="G46" s="6">
        <f t="shared" si="11"/>
        <v>0</v>
      </c>
    </row>
    <row r="47" spans="1:7" ht="12">
      <c r="A47" s="11"/>
      <c r="B47" s="4">
        <f t="shared" si="6"/>
        <v>0</v>
      </c>
      <c r="C47" s="5">
        <f t="shared" si="7"/>
        <v>0</v>
      </c>
      <c r="D47" s="5">
        <f t="shared" si="8"/>
        <v>0</v>
      </c>
      <c r="E47" s="5">
        <f t="shared" si="9"/>
        <v>0</v>
      </c>
      <c r="F47" s="5">
        <f t="shared" si="10"/>
        <v>0</v>
      </c>
      <c r="G47" s="6">
        <f t="shared" si="11"/>
        <v>0</v>
      </c>
    </row>
    <row r="48" spans="1:7" ht="12">
      <c r="A48" s="11"/>
      <c r="B48" s="4">
        <f t="shared" si="6"/>
        <v>0</v>
      </c>
      <c r="C48" s="5">
        <f t="shared" si="7"/>
        <v>0</v>
      </c>
      <c r="D48" s="5">
        <f t="shared" si="8"/>
        <v>0</v>
      </c>
      <c r="E48" s="5">
        <f t="shared" si="9"/>
        <v>0</v>
      </c>
      <c r="F48" s="5">
        <f t="shared" si="10"/>
        <v>0</v>
      </c>
      <c r="G48" s="6">
        <f t="shared" si="11"/>
        <v>0</v>
      </c>
    </row>
    <row r="49" spans="1:7" ht="12">
      <c r="A49" s="11"/>
      <c r="B49" s="4">
        <f t="shared" si="6"/>
        <v>0</v>
      </c>
      <c r="C49" s="5">
        <f t="shared" si="7"/>
        <v>0</v>
      </c>
      <c r="D49" s="5">
        <f t="shared" si="8"/>
        <v>0</v>
      </c>
      <c r="E49" s="5">
        <f t="shared" si="9"/>
        <v>0</v>
      </c>
      <c r="F49" s="5">
        <f t="shared" si="10"/>
        <v>0</v>
      </c>
      <c r="G49" s="6">
        <f t="shared" si="11"/>
        <v>0</v>
      </c>
    </row>
    <row r="50" spans="1:7" ht="12">
      <c r="A50" s="11"/>
      <c r="B50" s="4">
        <f t="shared" si="6"/>
        <v>0</v>
      </c>
      <c r="C50" s="5">
        <f t="shared" si="7"/>
        <v>0</v>
      </c>
      <c r="D50" s="5">
        <f t="shared" si="8"/>
        <v>0</v>
      </c>
      <c r="E50" s="5">
        <f t="shared" si="9"/>
        <v>0</v>
      </c>
      <c r="F50" s="5">
        <f t="shared" si="10"/>
        <v>0</v>
      </c>
      <c r="G50" s="6">
        <f t="shared" si="11"/>
        <v>0</v>
      </c>
    </row>
    <row r="51" spans="1:9" ht="12.75" thickBot="1">
      <c r="A51" s="12"/>
      <c r="B51" s="7">
        <f t="shared" si="6"/>
        <v>0</v>
      </c>
      <c r="C51" s="8">
        <f t="shared" si="7"/>
        <v>0</v>
      </c>
      <c r="D51" s="8">
        <f t="shared" si="8"/>
        <v>0</v>
      </c>
      <c r="E51" s="8">
        <f t="shared" si="9"/>
        <v>0</v>
      </c>
      <c r="F51" s="8">
        <f t="shared" si="10"/>
        <v>0</v>
      </c>
      <c r="G51" s="9">
        <f t="shared" si="11"/>
        <v>0</v>
      </c>
      <c r="H51" t="s">
        <v>8</v>
      </c>
      <c r="I51" t="s">
        <v>9</v>
      </c>
    </row>
    <row r="52" spans="1:9" ht="12">
      <c r="A52" t="s">
        <v>10</v>
      </c>
      <c r="B52">
        <f>SUM(B34:B51)/1000/0.045</f>
        <v>0</v>
      </c>
      <c r="C52">
        <f>SUM(C34:C51)/1000/0.045</f>
        <v>0</v>
      </c>
      <c r="D52">
        <f>SUM(D34:D51)/1000/0.045</f>
        <v>0</v>
      </c>
      <c r="H52">
        <f>SUM(B52:D52)</f>
        <v>0</v>
      </c>
      <c r="I52">
        <f>SUM(E53:G53)</f>
        <v>0</v>
      </c>
    </row>
    <row r="53" spans="1:7" ht="12">
      <c r="A53" t="s">
        <v>11</v>
      </c>
      <c r="E53">
        <f>SUM(E34:E51)/0.045</f>
        <v>0</v>
      </c>
      <c r="F53">
        <f>SUM(F34:F51)/0.045</f>
        <v>0</v>
      </c>
      <c r="G53">
        <f>SUM(G34:G51)/0.045</f>
        <v>0</v>
      </c>
    </row>
    <row r="57" ht="12.75" thickBot="1">
      <c r="A57" t="s">
        <v>13</v>
      </c>
    </row>
    <row r="58" spans="1:7" ht="12">
      <c r="A58" s="10" t="s">
        <v>1</v>
      </c>
      <c r="B58" s="1" t="s">
        <v>2</v>
      </c>
      <c r="C58" s="2" t="s">
        <v>3</v>
      </c>
      <c r="D58" s="2" t="s">
        <v>4</v>
      </c>
      <c r="E58" s="2" t="s">
        <v>5</v>
      </c>
      <c r="F58" s="2" t="s">
        <v>6</v>
      </c>
      <c r="G58" s="3" t="s">
        <v>7</v>
      </c>
    </row>
    <row r="59" spans="1:7" ht="12">
      <c r="A59" s="11"/>
      <c r="B59" s="4">
        <f>0.1589*POWER(A59,2.254)</f>
        <v>0</v>
      </c>
      <c r="C59" s="5">
        <f>0.0074*POWER(A59,2.791)</f>
        <v>0</v>
      </c>
      <c r="D59" s="5">
        <f>0.0301*POWER(A59,1.51)</f>
        <v>0</v>
      </c>
      <c r="E59" s="5">
        <f>B59*0.001</f>
        <v>0</v>
      </c>
      <c r="F59" s="5">
        <f>C59*0.0059</f>
        <v>0</v>
      </c>
      <c r="G59" s="6">
        <f>D59*0.0227</f>
        <v>0</v>
      </c>
    </row>
    <row r="60" spans="1:7" ht="12">
      <c r="A60" s="11"/>
      <c r="B60" s="4">
        <f aca="true" t="shared" si="12" ref="B60:B76">0.1589*POWER(A60,2.254)</f>
        <v>0</v>
      </c>
      <c r="C60" s="5">
        <f aca="true" t="shared" si="13" ref="C60:C76">0.0074*POWER(A60,2.791)</f>
        <v>0</v>
      </c>
      <c r="D60" s="5">
        <f aca="true" t="shared" si="14" ref="D60:D76">0.0301*POWER(A60,1.51)</f>
        <v>0</v>
      </c>
      <c r="E60" s="5">
        <f aca="true" t="shared" si="15" ref="E60:E76">B60*0.001</f>
        <v>0</v>
      </c>
      <c r="F60" s="5">
        <f aca="true" t="shared" si="16" ref="F60:F76">C60*0.0059</f>
        <v>0</v>
      </c>
      <c r="G60" s="6">
        <f aca="true" t="shared" si="17" ref="G60:G76">D60*0.0227</f>
        <v>0</v>
      </c>
    </row>
    <row r="61" spans="1:7" ht="12">
      <c r="A61" s="11"/>
      <c r="B61" s="4">
        <f t="shared" si="12"/>
        <v>0</v>
      </c>
      <c r="C61" s="5">
        <f t="shared" si="13"/>
        <v>0</v>
      </c>
      <c r="D61" s="5">
        <f t="shared" si="14"/>
        <v>0</v>
      </c>
      <c r="E61" s="5">
        <f t="shared" si="15"/>
        <v>0</v>
      </c>
      <c r="F61" s="5">
        <f t="shared" si="16"/>
        <v>0</v>
      </c>
      <c r="G61" s="6">
        <f t="shared" si="17"/>
        <v>0</v>
      </c>
    </row>
    <row r="62" spans="1:7" ht="12">
      <c r="A62" s="11"/>
      <c r="B62" s="4">
        <f t="shared" si="12"/>
        <v>0</v>
      </c>
      <c r="C62" s="5">
        <f t="shared" si="13"/>
        <v>0</v>
      </c>
      <c r="D62" s="5">
        <f t="shared" si="14"/>
        <v>0</v>
      </c>
      <c r="E62" s="5">
        <f t="shared" si="15"/>
        <v>0</v>
      </c>
      <c r="F62" s="5">
        <f t="shared" si="16"/>
        <v>0</v>
      </c>
      <c r="G62" s="6">
        <f t="shared" si="17"/>
        <v>0</v>
      </c>
    </row>
    <row r="63" spans="1:7" ht="12">
      <c r="A63" s="11"/>
      <c r="B63" s="4">
        <f t="shared" si="12"/>
        <v>0</v>
      </c>
      <c r="C63" s="5">
        <f t="shared" si="13"/>
        <v>0</v>
      </c>
      <c r="D63" s="5">
        <f t="shared" si="14"/>
        <v>0</v>
      </c>
      <c r="E63" s="5">
        <f t="shared" si="15"/>
        <v>0</v>
      </c>
      <c r="F63" s="5">
        <f t="shared" si="16"/>
        <v>0</v>
      </c>
      <c r="G63" s="6">
        <f t="shared" si="17"/>
        <v>0</v>
      </c>
    </row>
    <row r="64" spans="1:7" ht="12">
      <c r="A64" s="11"/>
      <c r="B64" s="4">
        <f t="shared" si="12"/>
        <v>0</v>
      </c>
      <c r="C64" s="5">
        <f t="shared" si="13"/>
        <v>0</v>
      </c>
      <c r="D64" s="5">
        <f t="shared" si="14"/>
        <v>0</v>
      </c>
      <c r="E64" s="5">
        <f t="shared" si="15"/>
        <v>0</v>
      </c>
      <c r="F64" s="5">
        <f t="shared" si="16"/>
        <v>0</v>
      </c>
      <c r="G64" s="6">
        <f t="shared" si="17"/>
        <v>0</v>
      </c>
    </row>
    <row r="65" spans="1:7" ht="12">
      <c r="A65" s="11"/>
      <c r="B65" s="4">
        <f t="shared" si="12"/>
        <v>0</v>
      </c>
      <c r="C65" s="5">
        <f t="shared" si="13"/>
        <v>0</v>
      </c>
      <c r="D65" s="5">
        <f t="shared" si="14"/>
        <v>0</v>
      </c>
      <c r="E65" s="5">
        <f t="shared" si="15"/>
        <v>0</v>
      </c>
      <c r="F65" s="5">
        <f t="shared" si="16"/>
        <v>0</v>
      </c>
      <c r="G65" s="6">
        <f t="shared" si="17"/>
        <v>0</v>
      </c>
    </row>
    <row r="66" spans="1:7" ht="12">
      <c r="A66" s="11"/>
      <c r="B66" s="4">
        <f t="shared" si="12"/>
        <v>0</v>
      </c>
      <c r="C66" s="5">
        <f t="shared" si="13"/>
        <v>0</v>
      </c>
      <c r="D66" s="5">
        <f t="shared" si="14"/>
        <v>0</v>
      </c>
      <c r="E66" s="5">
        <f t="shared" si="15"/>
        <v>0</v>
      </c>
      <c r="F66" s="5">
        <f t="shared" si="16"/>
        <v>0</v>
      </c>
      <c r="G66" s="6">
        <f t="shared" si="17"/>
        <v>0</v>
      </c>
    </row>
    <row r="67" spans="1:7" ht="12">
      <c r="A67" s="11"/>
      <c r="B67" s="4">
        <f t="shared" si="12"/>
        <v>0</v>
      </c>
      <c r="C67" s="5">
        <f t="shared" si="13"/>
        <v>0</v>
      </c>
      <c r="D67" s="5">
        <f t="shared" si="14"/>
        <v>0</v>
      </c>
      <c r="E67" s="5">
        <f t="shared" si="15"/>
        <v>0</v>
      </c>
      <c r="F67" s="5">
        <f t="shared" si="16"/>
        <v>0</v>
      </c>
      <c r="G67" s="6">
        <f t="shared" si="17"/>
        <v>0</v>
      </c>
    </row>
    <row r="68" spans="1:7" ht="12">
      <c r="A68" s="11"/>
      <c r="B68" s="4">
        <f t="shared" si="12"/>
        <v>0</v>
      </c>
      <c r="C68" s="5">
        <f t="shared" si="13"/>
        <v>0</v>
      </c>
      <c r="D68" s="5">
        <f t="shared" si="14"/>
        <v>0</v>
      </c>
      <c r="E68" s="5">
        <f t="shared" si="15"/>
        <v>0</v>
      </c>
      <c r="F68" s="5">
        <f t="shared" si="16"/>
        <v>0</v>
      </c>
      <c r="G68" s="6">
        <f t="shared" si="17"/>
        <v>0</v>
      </c>
    </row>
    <row r="69" spans="1:7" ht="12">
      <c r="A69" s="11"/>
      <c r="B69" s="4">
        <f t="shared" si="12"/>
        <v>0</v>
      </c>
      <c r="C69" s="5">
        <f t="shared" si="13"/>
        <v>0</v>
      </c>
      <c r="D69" s="5">
        <f t="shared" si="14"/>
        <v>0</v>
      </c>
      <c r="E69" s="5">
        <f t="shared" si="15"/>
        <v>0</v>
      </c>
      <c r="F69" s="5">
        <f t="shared" si="16"/>
        <v>0</v>
      </c>
      <c r="G69" s="6">
        <f t="shared" si="17"/>
        <v>0</v>
      </c>
    </row>
    <row r="70" spans="1:7" ht="12">
      <c r="A70" s="11"/>
      <c r="B70" s="4">
        <f t="shared" si="12"/>
        <v>0</v>
      </c>
      <c r="C70" s="5">
        <f t="shared" si="13"/>
        <v>0</v>
      </c>
      <c r="D70" s="5">
        <f t="shared" si="14"/>
        <v>0</v>
      </c>
      <c r="E70" s="5">
        <f t="shared" si="15"/>
        <v>0</v>
      </c>
      <c r="F70" s="5">
        <f t="shared" si="16"/>
        <v>0</v>
      </c>
      <c r="G70" s="6">
        <f t="shared" si="17"/>
        <v>0</v>
      </c>
    </row>
    <row r="71" spans="1:7" ht="12">
      <c r="A71" s="11"/>
      <c r="B71" s="4">
        <f t="shared" si="12"/>
        <v>0</v>
      </c>
      <c r="C71" s="5">
        <f t="shared" si="13"/>
        <v>0</v>
      </c>
      <c r="D71" s="5">
        <f t="shared" si="14"/>
        <v>0</v>
      </c>
      <c r="E71" s="5">
        <f t="shared" si="15"/>
        <v>0</v>
      </c>
      <c r="F71" s="5">
        <f t="shared" si="16"/>
        <v>0</v>
      </c>
      <c r="G71" s="6">
        <f t="shared" si="17"/>
        <v>0</v>
      </c>
    </row>
    <row r="72" spans="1:7" ht="12">
      <c r="A72" s="11"/>
      <c r="B72" s="4">
        <f t="shared" si="12"/>
        <v>0</v>
      </c>
      <c r="C72" s="5">
        <f t="shared" si="13"/>
        <v>0</v>
      </c>
      <c r="D72" s="5">
        <f t="shared" si="14"/>
        <v>0</v>
      </c>
      <c r="E72" s="5">
        <f t="shared" si="15"/>
        <v>0</v>
      </c>
      <c r="F72" s="5">
        <f t="shared" si="16"/>
        <v>0</v>
      </c>
      <c r="G72" s="6">
        <f t="shared" si="17"/>
        <v>0</v>
      </c>
    </row>
    <row r="73" spans="1:7" ht="12">
      <c r="A73" s="11"/>
      <c r="B73" s="4">
        <f t="shared" si="12"/>
        <v>0</v>
      </c>
      <c r="C73" s="5">
        <f t="shared" si="13"/>
        <v>0</v>
      </c>
      <c r="D73" s="5">
        <f t="shared" si="14"/>
        <v>0</v>
      </c>
      <c r="E73" s="5">
        <f t="shared" si="15"/>
        <v>0</v>
      </c>
      <c r="F73" s="5">
        <f t="shared" si="16"/>
        <v>0</v>
      </c>
      <c r="G73" s="6">
        <f t="shared" si="17"/>
        <v>0</v>
      </c>
    </row>
    <row r="74" spans="1:7" ht="12">
      <c r="A74" s="11"/>
      <c r="B74" s="4">
        <f t="shared" si="12"/>
        <v>0</v>
      </c>
      <c r="C74" s="5">
        <f t="shared" si="13"/>
        <v>0</v>
      </c>
      <c r="D74" s="5">
        <f t="shared" si="14"/>
        <v>0</v>
      </c>
      <c r="E74" s="5">
        <f t="shared" si="15"/>
        <v>0</v>
      </c>
      <c r="F74" s="5">
        <f t="shared" si="16"/>
        <v>0</v>
      </c>
      <c r="G74" s="6">
        <f t="shared" si="17"/>
        <v>0</v>
      </c>
    </row>
    <row r="75" spans="1:7" ht="12">
      <c r="A75" s="11"/>
      <c r="B75" s="4">
        <f t="shared" si="12"/>
        <v>0</v>
      </c>
      <c r="C75" s="5">
        <f t="shared" si="13"/>
        <v>0</v>
      </c>
      <c r="D75" s="5">
        <f t="shared" si="14"/>
        <v>0</v>
      </c>
      <c r="E75" s="5">
        <f t="shared" si="15"/>
        <v>0</v>
      </c>
      <c r="F75" s="5">
        <f t="shared" si="16"/>
        <v>0</v>
      </c>
      <c r="G75" s="6">
        <f t="shared" si="17"/>
        <v>0</v>
      </c>
    </row>
    <row r="76" spans="1:9" ht="12.75" thickBot="1">
      <c r="A76" s="12"/>
      <c r="B76" s="7">
        <f t="shared" si="12"/>
        <v>0</v>
      </c>
      <c r="C76" s="8">
        <f t="shared" si="13"/>
        <v>0</v>
      </c>
      <c r="D76" s="8">
        <f t="shared" si="14"/>
        <v>0</v>
      </c>
      <c r="E76" s="8">
        <f t="shared" si="15"/>
        <v>0</v>
      </c>
      <c r="F76" s="8">
        <f t="shared" si="16"/>
        <v>0</v>
      </c>
      <c r="G76" s="9">
        <f t="shared" si="17"/>
        <v>0</v>
      </c>
      <c r="H76" t="s">
        <v>8</v>
      </c>
      <c r="I76" t="s">
        <v>9</v>
      </c>
    </row>
    <row r="77" spans="1:9" ht="12">
      <c r="A77" t="s">
        <v>10</v>
      </c>
      <c r="B77">
        <f>SUM(B59:B76)/1000/0.045</f>
        <v>0</v>
      </c>
      <c r="C77">
        <f>SUM(C59:C76)/1000/0.045</f>
        <v>0</v>
      </c>
      <c r="D77">
        <f>SUM(D59:D76)/1000/0.045</f>
        <v>0</v>
      </c>
      <c r="H77">
        <f>SUM(B77:D77)</f>
        <v>0</v>
      </c>
      <c r="I77">
        <f>SUM(E78:G78)</f>
        <v>0</v>
      </c>
    </row>
    <row r="78" spans="1:7" ht="12">
      <c r="A78" t="s">
        <v>11</v>
      </c>
      <c r="E78">
        <f>SUM(E59:E76)/0.045</f>
        <v>0</v>
      </c>
      <c r="F78">
        <f>SUM(F59:F76)/0.045</f>
        <v>0</v>
      </c>
      <c r="G78">
        <f>SUM(G59:G76)/0.045</f>
        <v>0</v>
      </c>
    </row>
    <row r="82" ht="12.75" thickBot="1">
      <c r="A82" t="s">
        <v>14</v>
      </c>
    </row>
    <row r="83" spans="1:7" ht="12">
      <c r="A83" s="10" t="s">
        <v>1</v>
      </c>
      <c r="B83" s="1" t="s">
        <v>2</v>
      </c>
      <c r="C83" s="2" t="s">
        <v>3</v>
      </c>
      <c r="D83" s="2" t="s">
        <v>4</v>
      </c>
      <c r="E83" s="2" t="s">
        <v>5</v>
      </c>
      <c r="F83" s="2" t="s">
        <v>6</v>
      </c>
      <c r="G83" s="3" t="s">
        <v>7</v>
      </c>
    </row>
    <row r="84" spans="1:7" ht="12">
      <c r="A84" s="11">
        <v>62.3</v>
      </c>
      <c r="B84" s="4">
        <f>0.1714*POWER(A84,2.199)</f>
        <v>1513.8750524709535</v>
      </c>
      <c r="C84" s="5">
        <f>0.0038*POWER(A84,2.768)</f>
        <v>352.3112487659846</v>
      </c>
      <c r="D84" s="5">
        <f>0.0243*POWER(A84,1.492)</f>
        <v>11.560654955022258</v>
      </c>
      <c r="E84" s="5">
        <f>B84*0.0008</f>
        <v>1.2111000419767628</v>
      </c>
      <c r="F84" s="5">
        <f>C84*0.0048</f>
        <v>1.691093994076726</v>
      </c>
      <c r="G84" s="6">
        <f>D84*0.0211</f>
        <v>0.24392981955096965</v>
      </c>
    </row>
    <row r="85" spans="1:7" ht="12">
      <c r="A85" s="11">
        <v>28.3</v>
      </c>
      <c r="B85" s="4">
        <f aca="true" t="shared" si="18" ref="B85:B101">0.1714*POWER(A85,2.199)</f>
        <v>266.98643065851775</v>
      </c>
      <c r="C85" s="5">
        <f aca="true" t="shared" si="19" ref="C85:C101">0.0038*POWER(A85,2.768)</f>
        <v>39.657784651400576</v>
      </c>
      <c r="D85" s="5">
        <f aca="true" t="shared" si="20" ref="D85:D101">0.0243*POWER(A85,1.492)</f>
        <v>3.561817270644427</v>
      </c>
      <c r="E85" s="5">
        <f aca="true" t="shared" si="21" ref="E85:E101">B85*0.0008</f>
        <v>0.2135891445268142</v>
      </c>
      <c r="F85" s="5">
        <f aca="true" t="shared" si="22" ref="F85:F101">C85*0.0048</f>
        <v>0.19035736632672276</v>
      </c>
      <c r="G85" s="6">
        <f aca="true" t="shared" si="23" ref="G85:G101">D85*0.0211</f>
        <v>0.07515434441059742</v>
      </c>
    </row>
    <row r="86" spans="1:7" ht="12">
      <c r="A86" s="11"/>
      <c r="B86" s="4">
        <f t="shared" si="18"/>
        <v>0</v>
      </c>
      <c r="C86" s="5">
        <f t="shared" si="19"/>
        <v>0</v>
      </c>
      <c r="D86" s="5">
        <f t="shared" si="20"/>
        <v>0</v>
      </c>
      <c r="E86" s="5">
        <f t="shared" si="21"/>
        <v>0</v>
      </c>
      <c r="F86" s="5">
        <f t="shared" si="22"/>
        <v>0</v>
      </c>
      <c r="G86" s="6">
        <f t="shared" si="23"/>
        <v>0</v>
      </c>
    </row>
    <row r="87" spans="1:7" ht="12">
      <c r="A87" s="11"/>
      <c r="B87" s="4">
        <f t="shared" si="18"/>
        <v>0</v>
      </c>
      <c r="C87" s="5">
        <f t="shared" si="19"/>
        <v>0</v>
      </c>
      <c r="D87" s="5">
        <f t="shared" si="20"/>
        <v>0</v>
      </c>
      <c r="E87" s="5">
        <f t="shared" si="21"/>
        <v>0</v>
      </c>
      <c r="F87" s="5">
        <f t="shared" si="22"/>
        <v>0</v>
      </c>
      <c r="G87" s="6">
        <f t="shared" si="23"/>
        <v>0</v>
      </c>
    </row>
    <row r="88" spans="1:7" ht="12">
      <c r="A88" s="11"/>
      <c r="B88" s="4">
        <f t="shared" si="18"/>
        <v>0</v>
      </c>
      <c r="C88" s="5">
        <f t="shared" si="19"/>
        <v>0</v>
      </c>
      <c r="D88" s="5">
        <f t="shared" si="20"/>
        <v>0</v>
      </c>
      <c r="E88" s="5">
        <f t="shared" si="21"/>
        <v>0</v>
      </c>
      <c r="F88" s="5">
        <f t="shared" si="22"/>
        <v>0</v>
      </c>
      <c r="G88" s="6">
        <f t="shared" si="23"/>
        <v>0</v>
      </c>
    </row>
    <row r="89" spans="1:7" ht="12">
      <c r="A89" s="11"/>
      <c r="B89" s="4">
        <f t="shared" si="18"/>
        <v>0</v>
      </c>
      <c r="C89" s="5">
        <f t="shared" si="19"/>
        <v>0</v>
      </c>
      <c r="D89" s="5">
        <f t="shared" si="20"/>
        <v>0</v>
      </c>
      <c r="E89" s="5">
        <f t="shared" si="21"/>
        <v>0</v>
      </c>
      <c r="F89" s="5">
        <f t="shared" si="22"/>
        <v>0</v>
      </c>
      <c r="G89" s="6">
        <f t="shared" si="23"/>
        <v>0</v>
      </c>
    </row>
    <row r="90" spans="1:7" ht="12">
      <c r="A90" s="11"/>
      <c r="B90" s="4">
        <f t="shared" si="18"/>
        <v>0</v>
      </c>
      <c r="C90" s="5">
        <f t="shared" si="19"/>
        <v>0</v>
      </c>
      <c r="D90" s="5">
        <f t="shared" si="20"/>
        <v>0</v>
      </c>
      <c r="E90" s="5">
        <f t="shared" si="21"/>
        <v>0</v>
      </c>
      <c r="F90" s="5">
        <f t="shared" si="22"/>
        <v>0</v>
      </c>
      <c r="G90" s="6">
        <f t="shared" si="23"/>
        <v>0</v>
      </c>
    </row>
    <row r="91" spans="1:7" ht="12">
      <c r="A91" s="11"/>
      <c r="B91" s="4">
        <f t="shared" si="18"/>
        <v>0</v>
      </c>
      <c r="C91" s="5">
        <f t="shared" si="19"/>
        <v>0</v>
      </c>
      <c r="D91" s="5">
        <f t="shared" si="20"/>
        <v>0</v>
      </c>
      <c r="E91" s="5">
        <f t="shared" si="21"/>
        <v>0</v>
      </c>
      <c r="F91" s="5">
        <f t="shared" si="22"/>
        <v>0</v>
      </c>
      <c r="G91" s="6">
        <f t="shared" si="23"/>
        <v>0</v>
      </c>
    </row>
    <row r="92" spans="1:7" ht="12">
      <c r="A92" s="11"/>
      <c r="B92" s="4">
        <f t="shared" si="18"/>
        <v>0</v>
      </c>
      <c r="C92" s="5">
        <f t="shared" si="19"/>
        <v>0</v>
      </c>
      <c r="D92" s="5">
        <f t="shared" si="20"/>
        <v>0</v>
      </c>
      <c r="E92" s="5">
        <f t="shared" si="21"/>
        <v>0</v>
      </c>
      <c r="F92" s="5">
        <f t="shared" si="22"/>
        <v>0</v>
      </c>
      <c r="G92" s="6">
        <f t="shared" si="23"/>
        <v>0</v>
      </c>
    </row>
    <row r="93" spans="1:7" ht="12">
      <c r="A93" s="11"/>
      <c r="B93" s="4">
        <f t="shared" si="18"/>
        <v>0</v>
      </c>
      <c r="C93" s="5">
        <f t="shared" si="19"/>
        <v>0</v>
      </c>
      <c r="D93" s="5">
        <f t="shared" si="20"/>
        <v>0</v>
      </c>
      <c r="E93" s="5">
        <f t="shared" si="21"/>
        <v>0</v>
      </c>
      <c r="F93" s="5">
        <f t="shared" si="22"/>
        <v>0</v>
      </c>
      <c r="G93" s="6">
        <f t="shared" si="23"/>
        <v>0</v>
      </c>
    </row>
    <row r="94" spans="1:7" ht="12">
      <c r="A94" s="11"/>
      <c r="B94" s="4">
        <f t="shared" si="18"/>
        <v>0</v>
      </c>
      <c r="C94" s="5">
        <f t="shared" si="19"/>
        <v>0</v>
      </c>
      <c r="D94" s="5">
        <f t="shared" si="20"/>
        <v>0</v>
      </c>
      <c r="E94" s="5">
        <f t="shared" si="21"/>
        <v>0</v>
      </c>
      <c r="F94" s="5">
        <f t="shared" si="22"/>
        <v>0</v>
      </c>
      <c r="G94" s="6">
        <f t="shared" si="23"/>
        <v>0</v>
      </c>
    </row>
    <row r="95" spans="1:7" ht="12">
      <c r="A95" s="11"/>
      <c r="B95" s="4">
        <f t="shared" si="18"/>
        <v>0</v>
      </c>
      <c r="C95" s="5">
        <f t="shared" si="19"/>
        <v>0</v>
      </c>
      <c r="D95" s="5">
        <f t="shared" si="20"/>
        <v>0</v>
      </c>
      <c r="E95" s="5">
        <f t="shared" si="21"/>
        <v>0</v>
      </c>
      <c r="F95" s="5">
        <f t="shared" si="22"/>
        <v>0</v>
      </c>
      <c r="G95" s="6">
        <f t="shared" si="23"/>
        <v>0</v>
      </c>
    </row>
    <row r="96" spans="1:7" ht="12">
      <c r="A96" s="11"/>
      <c r="B96" s="4">
        <f t="shared" si="18"/>
        <v>0</v>
      </c>
      <c r="C96" s="5">
        <f t="shared" si="19"/>
        <v>0</v>
      </c>
      <c r="D96" s="5">
        <f t="shared" si="20"/>
        <v>0</v>
      </c>
      <c r="E96" s="5">
        <f t="shared" si="21"/>
        <v>0</v>
      </c>
      <c r="F96" s="5">
        <f t="shared" si="22"/>
        <v>0</v>
      </c>
      <c r="G96" s="6">
        <f t="shared" si="23"/>
        <v>0</v>
      </c>
    </row>
    <row r="97" spans="1:7" ht="12">
      <c r="A97" s="11"/>
      <c r="B97" s="4">
        <f t="shared" si="18"/>
        <v>0</v>
      </c>
      <c r="C97" s="5">
        <f t="shared" si="19"/>
        <v>0</v>
      </c>
      <c r="D97" s="5">
        <f t="shared" si="20"/>
        <v>0</v>
      </c>
      <c r="E97" s="5">
        <f t="shared" si="21"/>
        <v>0</v>
      </c>
      <c r="F97" s="5">
        <f t="shared" si="22"/>
        <v>0</v>
      </c>
      <c r="G97" s="6">
        <f t="shared" si="23"/>
        <v>0</v>
      </c>
    </row>
    <row r="98" spans="1:7" ht="12">
      <c r="A98" s="11"/>
      <c r="B98" s="4">
        <f t="shared" si="18"/>
        <v>0</v>
      </c>
      <c r="C98" s="5">
        <f t="shared" si="19"/>
        <v>0</v>
      </c>
      <c r="D98" s="5">
        <f t="shared" si="20"/>
        <v>0</v>
      </c>
      <c r="E98" s="5">
        <f t="shared" si="21"/>
        <v>0</v>
      </c>
      <c r="F98" s="5">
        <f t="shared" si="22"/>
        <v>0</v>
      </c>
      <c r="G98" s="6">
        <f t="shared" si="23"/>
        <v>0</v>
      </c>
    </row>
    <row r="99" spans="1:7" ht="12">
      <c r="A99" s="11"/>
      <c r="B99" s="4">
        <f t="shared" si="18"/>
        <v>0</v>
      </c>
      <c r="C99" s="5">
        <f t="shared" si="19"/>
        <v>0</v>
      </c>
      <c r="D99" s="5">
        <f t="shared" si="20"/>
        <v>0</v>
      </c>
      <c r="E99" s="5">
        <f t="shared" si="21"/>
        <v>0</v>
      </c>
      <c r="F99" s="5">
        <f t="shared" si="22"/>
        <v>0</v>
      </c>
      <c r="G99" s="6">
        <f t="shared" si="23"/>
        <v>0</v>
      </c>
    </row>
    <row r="100" spans="1:7" ht="12">
      <c r="A100" s="11"/>
      <c r="B100" s="4">
        <f t="shared" si="18"/>
        <v>0</v>
      </c>
      <c r="C100" s="5">
        <f t="shared" si="19"/>
        <v>0</v>
      </c>
      <c r="D100" s="5">
        <f t="shared" si="20"/>
        <v>0</v>
      </c>
      <c r="E100" s="5">
        <f t="shared" si="21"/>
        <v>0</v>
      </c>
      <c r="F100" s="5">
        <f t="shared" si="22"/>
        <v>0</v>
      </c>
      <c r="G100" s="6">
        <f t="shared" si="23"/>
        <v>0</v>
      </c>
    </row>
    <row r="101" spans="1:9" ht="12.75" thickBot="1">
      <c r="A101" s="12"/>
      <c r="B101" s="7">
        <f t="shared" si="18"/>
        <v>0</v>
      </c>
      <c r="C101" s="8">
        <f t="shared" si="19"/>
        <v>0</v>
      </c>
      <c r="D101" s="8">
        <f t="shared" si="20"/>
        <v>0</v>
      </c>
      <c r="E101" s="8">
        <f t="shared" si="21"/>
        <v>0</v>
      </c>
      <c r="F101" s="8">
        <f t="shared" si="22"/>
        <v>0</v>
      </c>
      <c r="G101" s="9">
        <f t="shared" si="23"/>
        <v>0</v>
      </c>
      <c r="H101" t="s">
        <v>8</v>
      </c>
      <c r="I101" t="s">
        <v>9</v>
      </c>
    </row>
    <row r="102" spans="1:9" ht="12">
      <c r="A102" t="s">
        <v>10</v>
      </c>
      <c r="B102">
        <f>SUM(B84:B101)/1000/0.045</f>
        <v>39.57469962509936</v>
      </c>
      <c r="C102">
        <f>SUM(C84:C101)/1000/0.045</f>
        <v>8.710422964830782</v>
      </c>
      <c r="D102">
        <f>SUM(D84:D101)/1000/0.045</f>
        <v>0.33605493834814854</v>
      </c>
      <c r="H102">
        <f>SUM(B102:D102)</f>
        <v>48.621177528278295</v>
      </c>
      <c r="I102">
        <f>SUM(E103:G103)</f>
        <v>80.56054913041318</v>
      </c>
    </row>
    <row r="103" spans="1:7" ht="12">
      <c r="A103" t="s">
        <v>11</v>
      </c>
      <c r="E103">
        <f>SUM(E84:E101)/0.045</f>
        <v>31.659759700079487</v>
      </c>
      <c r="F103">
        <f>SUM(F84:F101)/0.045</f>
        <v>41.81003023118775</v>
      </c>
      <c r="G103">
        <f>SUM(G84:G101)/0.045</f>
        <v>7.0907591991459356</v>
      </c>
    </row>
    <row r="107" ht="12.75" thickBot="1">
      <c r="A107" t="s">
        <v>15</v>
      </c>
    </row>
    <row r="108" spans="1:7" ht="12">
      <c r="A108" s="10" t="s">
        <v>1</v>
      </c>
      <c r="B108" s="1" t="s">
        <v>2</v>
      </c>
      <c r="C108" s="2" t="s">
        <v>3</v>
      </c>
      <c r="D108" s="2" t="s">
        <v>4</v>
      </c>
      <c r="E108" s="2" t="s">
        <v>5</v>
      </c>
      <c r="F108" s="2" t="s">
        <v>6</v>
      </c>
      <c r="G108" s="3" t="s">
        <v>7</v>
      </c>
    </row>
    <row r="109" spans="1:7" ht="12">
      <c r="A109" s="11"/>
      <c r="B109" s="4">
        <f>0.1599*POWER(A109,2.234)</f>
        <v>0</v>
      </c>
      <c r="C109" s="5">
        <f>0.0075*POWER(A109,2.831)</f>
        <v>0</v>
      </c>
      <c r="D109" s="5">
        <f>0.0373*POWER(A109,1.54)</f>
        <v>0</v>
      </c>
      <c r="E109" s="5">
        <f>B109*0.001</f>
        <v>0</v>
      </c>
      <c r="F109" s="5">
        <f>C109*0.0054</f>
        <v>0</v>
      </c>
      <c r="G109" s="6">
        <f>D109*0.0239</f>
        <v>0</v>
      </c>
    </row>
    <row r="110" spans="1:7" ht="12">
      <c r="A110" s="11"/>
      <c r="B110" s="4">
        <f aca="true" t="shared" si="24" ref="B110:B126">0.1599*POWER(A110,2.234)</f>
        <v>0</v>
      </c>
      <c r="C110" s="5">
        <f aca="true" t="shared" si="25" ref="C110:C126">0.0075*POWER(A110,2.831)</f>
        <v>0</v>
      </c>
      <c r="D110" s="5">
        <f aca="true" t="shared" si="26" ref="D110:D126">0.0373*POWER(A110,1.54)</f>
        <v>0</v>
      </c>
      <c r="E110" s="5">
        <f aca="true" t="shared" si="27" ref="E110:E126">B110*0.001</f>
        <v>0</v>
      </c>
      <c r="F110" s="5">
        <f aca="true" t="shared" si="28" ref="F110:F126">C110*0.0054</f>
        <v>0</v>
      </c>
      <c r="G110" s="6">
        <f aca="true" t="shared" si="29" ref="G110:G126">D110*0.0239</f>
        <v>0</v>
      </c>
    </row>
    <row r="111" spans="1:7" ht="12">
      <c r="A111" s="11"/>
      <c r="B111" s="4">
        <f t="shared" si="24"/>
        <v>0</v>
      </c>
      <c r="C111" s="5">
        <f t="shared" si="25"/>
        <v>0</v>
      </c>
      <c r="D111" s="5">
        <f t="shared" si="26"/>
        <v>0</v>
      </c>
      <c r="E111" s="5">
        <f t="shared" si="27"/>
        <v>0</v>
      </c>
      <c r="F111" s="5">
        <f t="shared" si="28"/>
        <v>0</v>
      </c>
      <c r="G111" s="6">
        <f t="shared" si="29"/>
        <v>0</v>
      </c>
    </row>
    <row r="112" spans="1:7" ht="12">
      <c r="A112" s="11"/>
      <c r="B112" s="4">
        <f t="shared" si="24"/>
        <v>0</v>
      </c>
      <c r="C112" s="5">
        <f t="shared" si="25"/>
        <v>0</v>
      </c>
      <c r="D112" s="5">
        <f t="shared" si="26"/>
        <v>0</v>
      </c>
      <c r="E112" s="5">
        <f t="shared" si="27"/>
        <v>0</v>
      </c>
      <c r="F112" s="5">
        <f t="shared" si="28"/>
        <v>0</v>
      </c>
      <c r="G112" s="6">
        <f t="shared" si="29"/>
        <v>0</v>
      </c>
    </row>
    <row r="113" spans="1:7" ht="12">
      <c r="A113" s="11"/>
      <c r="B113" s="4">
        <f t="shared" si="24"/>
        <v>0</v>
      </c>
      <c r="C113" s="5">
        <f t="shared" si="25"/>
        <v>0</v>
      </c>
      <c r="D113" s="5">
        <f t="shared" si="26"/>
        <v>0</v>
      </c>
      <c r="E113" s="5">
        <f t="shared" si="27"/>
        <v>0</v>
      </c>
      <c r="F113" s="5">
        <f t="shared" si="28"/>
        <v>0</v>
      </c>
      <c r="G113" s="6">
        <f t="shared" si="29"/>
        <v>0</v>
      </c>
    </row>
    <row r="114" spans="1:7" ht="12">
      <c r="A114" s="11"/>
      <c r="B114" s="4">
        <f t="shared" si="24"/>
        <v>0</v>
      </c>
      <c r="C114" s="5">
        <f t="shared" si="25"/>
        <v>0</v>
      </c>
      <c r="D114" s="5">
        <f t="shared" si="26"/>
        <v>0</v>
      </c>
      <c r="E114" s="5">
        <f t="shared" si="27"/>
        <v>0</v>
      </c>
      <c r="F114" s="5">
        <f t="shared" si="28"/>
        <v>0</v>
      </c>
      <c r="G114" s="6">
        <f t="shared" si="29"/>
        <v>0</v>
      </c>
    </row>
    <row r="115" spans="1:7" ht="12">
      <c r="A115" s="11"/>
      <c r="B115" s="4">
        <f t="shared" si="24"/>
        <v>0</v>
      </c>
      <c r="C115" s="5">
        <f t="shared" si="25"/>
        <v>0</v>
      </c>
      <c r="D115" s="5">
        <f t="shared" si="26"/>
        <v>0</v>
      </c>
      <c r="E115" s="5">
        <f t="shared" si="27"/>
        <v>0</v>
      </c>
      <c r="F115" s="5">
        <f t="shared" si="28"/>
        <v>0</v>
      </c>
      <c r="G115" s="6">
        <f t="shared" si="29"/>
        <v>0</v>
      </c>
    </row>
    <row r="116" spans="1:7" ht="12">
      <c r="A116" s="11"/>
      <c r="B116" s="4">
        <f t="shared" si="24"/>
        <v>0</v>
      </c>
      <c r="C116" s="5">
        <f t="shared" si="25"/>
        <v>0</v>
      </c>
      <c r="D116" s="5">
        <f t="shared" si="26"/>
        <v>0</v>
      </c>
      <c r="E116" s="5">
        <f t="shared" si="27"/>
        <v>0</v>
      </c>
      <c r="F116" s="5">
        <f t="shared" si="28"/>
        <v>0</v>
      </c>
      <c r="G116" s="6">
        <f t="shared" si="29"/>
        <v>0</v>
      </c>
    </row>
    <row r="117" spans="1:7" ht="12">
      <c r="A117" s="11"/>
      <c r="B117" s="4">
        <f t="shared" si="24"/>
        <v>0</v>
      </c>
      <c r="C117" s="5">
        <f t="shared" si="25"/>
        <v>0</v>
      </c>
      <c r="D117" s="5">
        <f t="shared" si="26"/>
        <v>0</v>
      </c>
      <c r="E117" s="5">
        <f t="shared" si="27"/>
        <v>0</v>
      </c>
      <c r="F117" s="5">
        <f t="shared" si="28"/>
        <v>0</v>
      </c>
      <c r="G117" s="6">
        <f t="shared" si="29"/>
        <v>0</v>
      </c>
    </row>
    <row r="118" spans="1:7" ht="12">
      <c r="A118" s="11"/>
      <c r="B118" s="4">
        <f t="shared" si="24"/>
        <v>0</v>
      </c>
      <c r="C118" s="5">
        <f t="shared" si="25"/>
        <v>0</v>
      </c>
      <c r="D118" s="5">
        <f t="shared" si="26"/>
        <v>0</v>
      </c>
      <c r="E118" s="5">
        <f t="shared" si="27"/>
        <v>0</v>
      </c>
      <c r="F118" s="5">
        <f t="shared" si="28"/>
        <v>0</v>
      </c>
      <c r="G118" s="6">
        <f t="shared" si="29"/>
        <v>0</v>
      </c>
    </row>
    <row r="119" spans="1:7" ht="12">
      <c r="A119" s="11"/>
      <c r="B119" s="4">
        <f t="shared" si="24"/>
        <v>0</v>
      </c>
      <c r="C119" s="5">
        <f t="shared" si="25"/>
        <v>0</v>
      </c>
      <c r="D119" s="5">
        <f t="shared" si="26"/>
        <v>0</v>
      </c>
      <c r="E119" s="5">
        <f t="shared" si="27"/>
        <v>0</v>
      </c>
      <c r="F119" s="5">
        <f t="shared" si="28"/>
        <v>0</v>
      </c>
      <c r="G119" s="6">
        <f t="shared" si="29"/>
        <v>0</v>
      </c>
    </row>
    <row r="120" spans="1:7" ht="12">
      <c r="A120" s="11"/>
      <c r="B120" s="4">
        <f t="shared" si="24"/>
        <v>0</v>
      </c>
      <c r="C120" s="5">
        <f t="shared" si="25"/>
        <v>0</v>
      </c>
      <c r="D120" s="5">
        <f t="shared" si="26"/>
        <v>0</v>
      </c>
      <c r="E120" s="5">
        <f t="shared" si="27"/>
        <v>0</v>
      </c>
      <c r="F120" s="5">
        <f t="shared" si="28"/>
        <v>0</v>
      </c>
      <c r="G120" s="6">
        <f t="shared" si="29"/>
        <v>0</v>
      </c>
    </row>
    <row r="121" spans="1:7" ht="12">
      <c r="A121" s="11"/>
      <c r="B121" s="4">
        <f t="shared" si="24"/>
        <v>0</v>
      </c>
      <c r="C121" s="5">
        <f t="shared" si="25"/>
        <v>0</v>
      </c>
      <c r="D121" s="5">
        <f t="shared" si="26"/>
        <v>0</v>
      </c>
      <c r="E121" s="5">
        <f t="shared" si="27"/>
        <v>0</v>
      </c>
      <c r="F121" s="5">
        <f t="shared" si="28"/>
        <v>0</v>
      </c>
      <c r="G121" s="6">
        <f t="shared" si="29"/>
        <v>0</v>
      </c>
    </row>
    <row r="122" spans="1:7" ht="12">
      <c r="A122" s="11"/>
      <c r="B122" s="4">
        <f t="shared" si="24"/>
        <v>0</v>
      </c>
      <c r="C122" s="5">
        <f t="shared" si="25"/>
        <v>0</v>
      </c>
      <c r="D122" s="5">
        <f t="shared" si="26"/>
        <v>0</v>
      </c>
      <c r="E122" s="5">
        <f t="shared" si="27"/>
        <v>0</v>
      </c>
      <c r="F122" s="5">
        <f t="shared" si="28"/>
        <v>0</v>
      </c>
      <c r="G122" s="6">
        <f t="shared" si="29"/>
        <v>0</v>
      </c>
    </row>
    <row r="123" spans="1:7" ht="12">
      <c r="A123" s="11"/>
      <c r="B123" s="4">
        <f t="shared" si="24"/>
        <v>0</v>
      </c>
      <c r="C123" s="5">
        <f t="shared" si="25"/>
        <v>0</v>
      </c>
      <c r="D123" s="5">
        <f t="shared" si="26"/>
        <v>0</v>
      </c>
      <c r="E123" s="5">
        <f t="shared" si="27"/>
        <v>0</v>
      </c>
      <c r="F123" s="5">
        <f t="shared" si="28"/>
        <v>0</v>
      </c>
      <c r="G123" s="6">
        <f t="shared" si="29"/>
        <v>0</v>
      </c>
    </row>
    <row r="124" spans="1:7" ht="12">
      <c r="A124" s="11"/>
      <c r="B124" s="4">
        <f t="shared" si="24"/>
        <v>0</v>
      </c>
      <c r="C124" s="5">
        <f t="shared" si="25"/>
        <v>0</v>
      </c>
      <c r="D124" s="5">
        <f t="shared" si="26"/>
        <v>0</v>
      </c>
      <c r="E124" s="5">
        <f t="shared" si="27"/>
        <v>0</v>
      </c>
      <c r="F124" s="5">
        <f t="shared" si="28"/>
        <v>0</v>
      </c>
      <c r="G124" s="6">
        <f t="shared" si="29"/>
        <v>0</v>
      </c>
    </row>
    <row r="125" spans="1:7" ht="12">
      <c r="A125" s="11"/>
      <c r="B125" s="4">
        <f t="shared" si="24"/>
        <v>0</v>
      </c>
      <c r="C125" s="5">
        <f t="shared" si="25"/>
        <v>0</v>
      </c>
      <c r="D125" s="5">
        <f t="shared" si="26"/>
        <v>0</v>
      </c>
      <c r="E125" s="5">
        <f t="shared" si="27"/>
        <v>0</v>
      </c>
      <c r="F125" s="5">
        <f t="shared" si="28"/>
        <v>0</v>
      </c>
      <c r="G125" s="6">
        <f t="shared" si="29"/>
        <v>0</v>
      </c>
    </row>
    <row r="126" spans="1:9" ht="12.75" thickBot="1">
      <c r="A126" s="12"/>
      <c r="B126" s="7">
        <f t="shared" si="24"/>
        <v>0</v>
      </c>
      <c r="C126" s="8">
        <f t="shared" si="25"/>
        <v>0</v>
      </c>
      <c r="D126" s="8">
        <f t="shared" si="26"/>
        <v>0</v>
      </c>
      <c r="E126" s="8">
        <f t="shared" si="27"/>
        <v>0</v>
      </c>
      <c r="F126" s="8">
        <f t="shared" si="28"/>
        <v>0</v>
      </c>
      <c r="G126" s="9">
        <f t="shared" si="29"/>
        <v>0</v>
      </c>
      <c r="H126" t="s">
        <v>8</v>
      </c>
      <c r="I126" t="s">
        <v>9</v>
      </c>
    </row>
    <row r="127" spans="1:9" ht="12">
      <c r="A127" t="s">
        <v>10</v>
      </c>
      <c r="B127">
        <f>SUM(B109:B126)/1000/0.045</f>
        <v>0</v>
      </c>
      <c r="C127">
        <f>SUM(C109:C126)/1000/0.045</f>
        <v>0</v>
      </c>
      <c r="D127">
        <f>SUM(D109:D126)/1000/0.045</f>
        <v>0</v>
      </c>
      <c r="H127">
        <f>SUM(B127:D127)</f>
        <v>0</v>
      </c>
      <c r="I127">
        <f>SUM(E128:G128)</f>
        <v>0</v>
      </c>
    </row>
    <row r="128" spans="1:7" ht="12">
      <c r="A128" t="s">
        <v>11</v>
      </c>
      <c r="E128">
        <f>SUM(E109:E126)/0.045</f>
        <v>0</v>
      </c>
      <c r="F128">
        <f>SUM(F109:F126)/0.045</f>
        <v>0</v>
      </c>
      <c r="G128">
        <f>SUM(G109:G126)/0.045</f>
        <v>0</v>
      </c>
    </row>
    <row r="132" ht="12.75" thickBot="1">
      <c r="A132" t="s">
        <v>16</v>
      </c>
    </row>
    <row r="133" spans="1:7" ht="12">
      <c r="A133" s="10" t="s">
        <v>1</v>
      </c>
      <c r="B133" s="1" t="s">
        <v>2</v>
      </c>
      <c r="C133" s="2" t="s">
        <v>3</v>
      </c>
      <c r="D133" s="2" t="s">
        <v>4</v>
      </c>
      <c r="E133" s="2" t="s">
        <v>5</v>
      </c>
      <c r="F133" s="2" t="s">
        <v>6</v>
      </c>
      <c r="G133" s="3" t="s">
        <v>7</v>
      </c>
    </row>
    <row r="134" spans="1:7" ht="12">
      <c r="A134" s="11"/>
      <c r="B134" s="4">
        <f>0.1171*POWER(A134,2.333)</f>
        <v>0</v>
      </c>
      <c r="C134" s="5">
        <f>0.0012*POWER(A134,3.275)</f>
        <v>0</v>
      </c>
      <c r="D134" s="5">
        <f>0.001*POWER(A134,3.005)</f>
        <v>0</v>
      </c>
      <c r="E134" s="5">
        <f>B134*0.0009</f>
        <v>0</v>
      </c>
      <c r="F134" s="5">
        <f>C134*0.0054</f>
        <v>0</v>
      </c>
      <c r="G134" s="6">
        <f>D134*0.0181</f>
        <v>0</v>
      </c>
    </row>
    <row r="135" spans="1:7" ht="12">
      <c r="A135" s="11"/>
      <c r="B135" s="4">
        <f aca="true" t="shared" si="30" ref="B135:B151">0.1171*POWER(A135,2.333)</f>
        <v>0</v>
      </c>
      <c r="C135" s="5">
        <f aca="true" t="shared" si="31" ref="C135:C151">0.0012*POWER(A135,3.275)</f>
        <v>0</v>
      </c>
      <c r="D135" s="5">
        <f aca="true" t="shared" si="32" ref="D135:D151">0.001*POWER(A135,3.005)</f>
        <v>0</v>
      </c>
      <c r="E135" s="5">
        <f aca="true" t="shared" si="33" ref="E135:E151">B135*0.0009</f>
        <v>0</v>
      </c>
      <c r="F135" s="5">
        <f aca="true" t="shared" si="34" ref="F135:F151">C135*0.0054</f>
        <v>0</v>
      </c>
      <c r="G135" s="6">
        <f aca="true" t="shared" si="35" ref="G135:G151">D135*0.0181</f>
        <v>0</v>
      </c>
    </row>
    <row r="136" spans="1:7" ht="12">
      <c r="A136" s="11"/>
      <c r="B136" s="4">
        <f t="shared" si="30"/>
        <v>0</v>
      </c>
      <c r="C136" s="5">
        <f t="shared" si="31"/>
        <v>0</v>
      </c>
      <c r="D136" s="5">
        <f t="shared" si="32"/>
        <v>0</v>
      </c>
      <c r="E136" s="5">
        <f t="shared" si="33"/>
        <v>0</v>
      </c>
      <c r="F136" s="5">
        <f t="shared" si="34"/>
        <v>0</v>
      </c>
      <c r="G136" s="6">
        <f t="shared" si="35"/>
        <v>0</v>
      </c>
    </row>
    <row r="137" spans="1:7" ht="12">
      <c r="A137" s="11"/>
      <c r="B137" s="4">
        <f t="shared" si="30"/>
        <v>0</v>
      </c>
      <c r="C137" s="5">
        <f t="shared" si="31"/>
        <v>0</v>
      </c>
      <c r="D137" s="5">
        <f t="shared" si="32"/>
        <v>0</v>
      </c>
      <c r="E137" s="5">
        <f t="shared" si="33"/>
        <v>0</v>
      </c>
      <c r="F137" s="5">
        <f t="shared" si="34"/>
        <v>0</v>
      </c>
      <c r="G137" s="6">
        <f t="shared" si="35"/>
        <v>0</v>
      </c>
    </row>
    <row r="138" spans="1:7" ht="12">
      <c r="A138" s="11"/>
      <c r="B138" s="4">
        <f t="shared" si="30"/>
        <v>0</v>
      </c>
      <c r="C138" s="5">
        <f t="shared" si="31"/>
        <v>0</v>
      </c>
      <c r="D138" s="5">
        <f t="shared" si="32"/>
        <v>0</v>
      </c>
      <c r="E138" s="5">
        <f t="shared" si="33"/>
        <v>0</v>
      </c>
      <c r="F138" s="5">
        <f t="shared" si="34"/>
        <v>0</v>
      </c>
      <c r="G138" s="6">
        <f t="shared" si="35"/>
        <v>0</v>
      </c>
    </row>
    <row r="139" spans="1:7" ht="12">
      <c r="A139" s="11"/>
      <c r="B139" s="4">
        <f t="shared" si="30"/>
        <v>0</v>
      </c>
      <c r="C139" s="5">
        <f t="shared" si="31"/>
        <v>0</v>
      </c>
      <c r="D139" s="5">
        <f t="shared" si="32"/>
        <v>0</v>
      </c>
      <c r="E139" s="5">
        <f t="shared" si="33"/>
        <v>0</v>
      </c>
      <c r="F139" s="5">
        <f t="shared" si="34"/>
        <v>0</v>
      </c>
      <c r="G139" s="6">
        <f t="shared" si="35"/>
        <v>0</v>
      </c>
    </row>
    <row r="140" spans="1:7" ht="12">
      <c r="A140" s="11"/>
      <c r="B140" s="4">
        <f t="shared" si="30"/>
        <v>0</v>
      </c>
      <c r="C140" s="5">
        <f t="shared" si="31"/>
        <v>0</v>
      </c>
      <c r="D140" s="5">
        <f t="shared" si="32"/>
        <v>0</v>
      </c>
      <c r="E140" s="5">
        <f t="shared" si="33"/>
        <v>0</v>
      </c>
      <c r="F140" s="5">
        <f t="shared" si="34"/>
        <v>0</v>
      </c>
      <c r="G140" s="6">
        <f t="shared" si="35"/>
        <v>0</v>
      </c>
    </row>
    <row r="141" spans="1:7" ht="12">
      <c r="A141" s="11"/>
      <c r="B141" s="4">
        <f t="shared" si="30"/>
        <v>0</v>
      </c>
      <c r="C141" s="5">
        <f t="shared" si="31"/>
        <v>0</v>
      </c>
      <c r="D141" s="5">
        <f t="shared" si="32"/>
        <v>0</v>
      </c>
      <c r="E141" s="5">
        <f t="shared" si="33"/>
        <v>0</v>
      </c>
      <c r="F141" s="5">
        <f t="shared" si="34"/>
        <v>0</v>
      </c>
      <c r="G141" s="6">
        <f t="shared" si="35"/>
        <v>0</v>
      </c>
    </row>
    <row r="142" spans="1:7" ht="12">
      <c r="A142" s="11"/>
      <c r="B142" s="4">
        <f t="shared" si="30"/>
        <v>0</v>
      </c>
      <c r="C142" s="5">
        <f t="shared" si="31"/>
        <v>0</v>
      </c>
      <c r="D142" s="5">
        <f t="shared" si="32"/>
        <v>0</v>
      </c>
      <c r="E142" s="5">
        <f t="shared" si="33"/>
        <v>0</v>
      </c>
      <c r="F142" s="5">
        <f t="shared" si="34"/>
        <v>0</v>
      </c>
      <c r="G142" s="6">
        <f t="shared" si="35"/>
        <v>0</v>
      </c>
    </row>
    <row r="143" spans="1:7" ht="12">
      <c r="A143" s="11"/>
      <c r="B143" s="4">
        <f t="shared" si="30"/>
        <v>0</v>
      </c>
      <c r="C143" s="5">
        <f t="shared" si="31"/>
        <v>0</v>
      </c>
      <c r="D143" s="5">
        <f t="shared" si="32"/>
        <v>0</v>
      </c>
      <c r="E143" s="5">
        <f t="shared" si="33"/>
        <v>0</v>
      </c>
      <c r="F143" s="5">
        <f t="shared" si="34"/>
        <v>0</v>
      </c>
      <c r="G143" s="6">
        <f t="shared" si="35"/>
        <v>0</v>
      </c>
    </row>
    <row r="144" spans="1:7" ht="12">
      <c r="A144" s="11"/>
      <c r="B144" s="4">
        <f t="shared" si="30"/>
        <v>0</v>
      </c>
      <c r="C144" s="5">
        <f t="shared" si="31"/>
        <v>0</v>
      </c>
      <c r="D144" s="5">
        <f t="shared" si="32"/>
        <v>0</v>
      </c>
      <c r="E144" s="5">
        <f t="shared" si="33"/>
        <v>0</v>
      </c>
      <c r="F144" s="5">
        <f t="shared" si="34"/>
        <v>0</v>
      </c>
      <c r="G144" s="6">
        <f t="shared" si="35"/>
        <v>0</v>
      </c>
    </row>
    <row r="145" spans="1:7" ht="12">
      <c r="A145" s="11"/>
      <c r="B145" s="4">
        <f t="shared" si="30"/>
        <v>0</v>
      </c>
      <c r="C145" s="5">
        <f t="shared" si="31"/>
        <v>0</v>
      </c>
      <c r="D145" s="5">
        <f t="shared" si="32"/>
        <v>0</v>
      </c>
      <c r="E145" s="5">
        <f t="shared" si="33"/>
        <v>0</v>
      </c>
      <c r="F145" s="5">
        <f t="shared" si="34"/>
        <v>0</v>
      </c>
      <c r="G145" s="6">
        <f t="shared" si="35"/>
        <v>0</v>
      </c>
    </row>
    <row r="146" spans="1:7" ht="12">
      <c r="A146" s="11"/>
      <c r="B146" s="4">
        <f t="shared" si="30"/>
        <v>0</v>
      </c>
      <c r="C146" s="5">
        <f t="shared" si="31"/>
        <v>0</v>
      </c>
      <c r="D146" s="5">
        <f t="shared" si="32"/>
        <v>0</v>
      </c>
      <c r="E146" s="5">
        <f t="shared" si="33"/>
        <v>0</v>
      </c>
      <c r="F146" s="5">
        <f t="shared" si="34"/>
        <v>0</v>
      </c>
      <c r="G146" s="6">
        <f t="shared" si="35"/>
        <v>0</v>
      </c>
    </row>
    <row r="147" spans="1:7" ht="12">
      <c r="A147" s="11"/>
      <c r="B147" s="4">
        <f t="shared" si="30"/>
        <v>0</v>
      </c>
      <c r="C147" s="5">
        <f t="shared" si="31"/>
        <v>0</v>
      </c>
      <c r="D147" s="5">
        <f t="shared" si="32"/>
        <v>0</v>
      </c>
      <c r="E147" s="5">
        <f t="shared" si="33"/>
        <v>0</v>
      </c>
      <c r="F147" s="5">
        <f t="shared" si="34"/>
        <v>0</v>
      </c>
      <c r="G147" s="6">
        <f t="shared" si="35"/>
        <v>0</v>
      </c>
    </row>
    <row r="148" spans="1:7" ht="12">
      <c r="A148" s="11"/>
      <c r="B148" s="4">
        <f t="shared" si="30"/>
        <v>0</v>
      </c>
      <c r="C148" s="5">
        <f t="shared" si="31"/>
        <v>0</v>
      </c>
      <c r="D148" s="5">
        <f t="shared" si="32"/>
        <v>0</v>
      </c>
      <c r="E148" s="5">
        <f t="shared" si="33"/>
        <v>0</v>
      </c>
      <c r="F148" s="5">
        <f t="shared" si="34"/>
        <v>0</v>
      </c>
      <c r="G148" s="6">
        <f t="shared" si="35"/>
        <v>0</v>
      </c>
    </row>
    <row r="149" spans="1:7" ht="12">
      <c r="A149" s="11"/>
      <c r="B149" s="4">
        <f t="shared" si="30"/>
        <v>0</v>
      </c>
      <c r="C149" s="5">
        <f t="shared" si="31"/>
        <v>0</v>
      </c>
      <c r="D149" s="5">
        <f t="shared" si="32"/>
        <v>0</v>
      </c>
      <c r="E149" s="5">
        <f t="shared" si="33"/>
        <v>0</v>
      </c>
      <c r="F149" s="5">
        <f t="shared" si="34"/>
        <v>0</v>
      </c>
      <c r="G149" s="6">
        <f t="shared" si="35"/>
        <v>0</v>
      </c>
    </row>
    <row r="150" spans="1:7" ht="12">
      <c r="A150" s="11"/>
      <c r="B150" s="4">
        <f t="shared" si="30"/>
        <v>0</v>
      </c>
      <c r="C150" s="5">
        <f t="shared" si="31"/>
        <v>0</v>
      </c>
      <c r="D150" s="5">
        <f t="shared" si="32"/>
        <v>0</v>
      </c>
      <c r="E150" s="5">
        <f t="shared" si="33"/>
        <v>0</v>
      </c>
      <c r="F150" s="5">
        <f t="shared" si="34"/>
        <v>0</v>
      </c>
      <c r="G150" s="6">
        <f t="shared" si="35"/>
        <v>0</v>
      </c>
    </row>
    <row r="151" spans="1:9" ht="12.75" thickBot="1">
      <c r="A151" s="12"/>
      <c r="B151" s="7">
        <f t="shared" si="30"/>
        <v>0</v>
      </c>
      <c r="C151" s="8">
        <f t="shared" si="31"/>
        <v>0</v>
      </c>
      <c r="D151" s="8">
        <f t="shared" si="32"/>
        <v>0</v>
      </c>
      <c r="E151" s="8">
        <f t="shared" si="33"/>
        <v>0</v>
      </c>
      <c r="F151" s="8">
        <f t="shared" si="34"/>
        <v>0</v>
      </c>
      <c r="G151" s="9">
        <f t="shared" si="35"/>
        <v>0</v>
      </c>
      <c r="H151" t="s">
        <v>8</v>
      </c>
      <c r="I151" t="s">
        <v>9</v>
      </c>
    </row>
    <row r="152" spans="1:9" ht="12">
      <c r="A152" t="s">
        <v>10</v>
      </c>
      <c r="B152">
        <f>SUM(B134:B151)/1000/0.045</f>
        <v>0</v>
      </c>
      <c r="C152">
        <f>SUM(C134:C151)/1000/0.045</f>
        <v>0</v>
      </c>
      <c r="D152">
        <f>SUM(D134:D151)/1000/0.045</f>
        <v>0</v>
      </c>
      <c r="H152">
        <f>SUM(B152:D152)</f>
        <v>0</v>
      </c>
      <c r="I152">
        <f>SUM(E153:G153)</f>
        <v>0</v>
      </c>
    </row>
    <row r="153" spans="1:7" ht="12">
      <c r="A153" t="s">
        <v>11</v>
      </c>
      <c r="E153">
        <f>SUM(E134:E151)/0.045</f>
        <v>0</v>
      </c>
      <c r="F153">
        <f>SUM(F134:F151)/0.045</f>
        <v>0</v>
      </c>
      <c r="G153">
        <f>SUM(G134:G151)/0.045</f>
        <v>0</v>
      </c>
    </row>
    <row r="157" ht="12.75" thickBot="1">
      <c r="A157" t="s">
        <v>17</v>
      </c>
    </row>
    <row r="158" spans="1:7" ht="12">
      <c r="A158" s="10" t="s">
        <v>1</v>
      </c>
      <c r="B158" s="1" t="s">
        <v>2</v>
      </c>
      <c r="C158" s="2" t="s">
        <v>3</v>
      </c>
      <c r="D158" s="2" t="s">
        <v>4</v>
      </c>
      <c r="E158" s="2" t="s">
        <v>5</v>
      </c>
      <c r="F158" s="2" t="s">
        <v>6</v>
      </c>
      <c r="G158" s="3" t="s">
        <v>7</v>
      </c>
    </row>
    <row r="159" spans="1:7" ht="12">
      <c r="A159" s="11">
        <v>48.5</v>
      </c>
      <c r="B159" s="4">
        <f>0.1599*POWER(A159,2.234)</f>
        <v>932.8149714362517</v>
      </c>
      <c r="C159" s="5">
        <f>0.0075*POWER(A159,2.831)</f>
        <v>444.0134494546617</v>
      </c>
      <c r="D159" s="5">
        <f>0.0373*POWER(A159,1.54)</f>
        <v>14.71468973477507</v>
      </c>
      <c r="E159" s="5">
        <f>B159*0.0008</f>
        <v>0.7462519771490014</v>
      </c>
      <c r="F159" s="5">
        <f>C159*0.0039</f>
        <v>1.7316524528731807</v>
      </c>
      <c r="G159" s="6">
        <f>D159*0.00181</f>
        <v>0.026633588419942875</v>
      </c>
    </row>
    <row r="160" spans="1:7" ht="12">
      <c r="A160" s="11">
        <v>28.5</v>
      </c>
      <c r="B160" s="4">
        <f aca="true" t="shared" si="36" ref="B160:B176">0.1599*POWER(A160,2.234)</f>
        <v>284.4276944855415</v>
      </c>
      <c r="C160" s="5">
        <f aca="true" t="shared" si="37" ref="C160:C176">0.0075*POWER(A160,2.831)</f>
        <v>98.56598404008157</v>
      </c>
      <c r="D160" s="5">
        <f aca="true" t="shared" si="38" ref="D160:D176">0.0373*POWER(A160,1.54)</f>
        <v>6.488882591896129</v>
      </c>
      <c r="E160" s="5">
        <f aca="true" t="shared" si="39" ref="E160:E176">B160*0.0008</f>
        <v>0.22754215558843321</v>
      </c>
      <c r="F160" s="5">
        <f aca="true" t="shared" si="40" ref="F160:F176">C160*0.0039</f>
        <v>0.38440733775631813</v>
      </c>
      <c r="G160" s="6">
        <f aca="true" t="shared" si="41" ref="G160:G176">D160*0.00181</f>
        <v>0.011744877491331993</v>
      </c>
    </row>
    <row r="161" spans="1:7" ht="12">
      <c r="A161" s="11"/>
      <c r="B161" s="4">
        <f t="shared" si="36"/>
        <v>0</v>
      </c>
      <c r="C161" s="5">
        <f t="shared" si="37"/>
        <v>0</v>
      </c>
      <c r="D161" s="5">
        <f t="shared" si="38"/>
        <v>0</v>
      </c>
      <c r="E161" s="5">
        <f t="shared" si="39"/>
        <v>0</v>
      </c>
      <c r="F161" s="5">
        <f t="shared" si="40"/>
        <v>0</v>
      </c>
      <c r="G161" s="6">
        <f t="shared" si="41"/>
        <v>0</v>
      </c>
    </row>
    <row r="162" spans="1:7" ht="12">
      <c r="A162" s="11"/>
      <c r="B162" s="4">
        <f t="shared" si="36"/>
        <v>0</v>
      </c>
      <c r="C162" s="5">
        <f t="shared" si="37"/>
        <v>0</v>
      </c>
      <c r="D162" s="5">
        <f t="shared" si="38"/>
        <v>0</v>
      </c>
      <c r="E162" s="5">
        <f t="shared" si="39"/>
        <v>0</v>
      </c>
      <c r="F162" s="5">
        <f t="shared" si="40"/>
        <v>0</v>
      </c>
      <c r="G162" s="6">
        <f t="shared" si="41"/>
        <v>0</v>
      </c>
    </row>
    <row r="163" spans="1:7" ht="12">
      <c r="A163" s="11"/>
      <c r="B163" s="4">
        <f t="shared" si="36"/>
        <v>0</v>
      </c>
      <c r="C163" s="5">
        <f t="shared" si="37"/>
        <v>0</v>
      </c>
      <c r="D163" s="5">
        <f t="shared" si="38"/>
        <v>0</v>
      </c>
      <c r="E163" s="5">
        <f t="shared" si="39"/>
        <v>0</v>
      </c>
      <c r="F163" s="5">
        <f t="shared" si="40"/>
        <v>0</v>
      </c>
      <c r="G163" s="6">
        <f t="shared" si="41"/>
        <v>0</v>
      </c>
    </row>
    <row r="164" spans="1:7" ht="12">
      <c r="A164" s="11"/>
      <c r="B164" s="4">
        <f t="shared" si="36"/>
        <v>0</v>
      </c>
      <c r="C164" s="5">
        <f t="shared" si="37"/>
        <v>0</v>
      </c>
      <c r="D164" s="5">
        <f t="shared" si="38"/>
        <v>0</v>
      </c>
      <c r="E164" s="5">
        <f t="shared" si="39"/>
        <v>0</v>
      </c>
      <c r="F164" s="5">
        <f t="shared" si="40"/>
        <v>0</v>
      </c>
      <c r="G164" s="6">
        <f t="shared" si="41"/>
        <v>0</v>
      </c>
    </row>
    <row r="165" spans="1:7" ht="12">
      <c r="A165" s="11"/>
      <c r="B165" s="4">
        <f t="shared" si="36"/>
        <v>0</v>
      </c>
      <c r="C165" s="5">
        <f t="shared" si="37"/>
        <v>0</v>
      </c>
      <c r="D165" s="5">
        <f t="shared" si="38"/>
        <v>0</v>
      </c>
      <c r="E165" s="5">
        <f t="shared" si="39"/>
        <v>0</v>
      </c>
      <c r="F165" s="5">
        <f t="shared" si="40"/>
        <v>0</v>
      </c>
      <c r="G165" s="6">
        <f t="shared" si="41"/>
        <v>0</v>
      </c>
    </row>
    <row r="166" spans="1:7" ht="12">
      <c r="A166" s="11"/>
      <c r="B166" s="4">
        <f t="shared" si="36"/>
        <v>0</v>
      </c>
      <c r="C166" s="5">
        <f t="shared" si="37"/>
        <v>0</v>
      </c>
      <c r="D166" s="5">
        <f t="shared" si="38"/>
        <v>0</v>
      </c>
      <c r="E166" s="5">
        <f t="shared" si="39"/>
        <v>0</v>
      </c>
      <c r="F166" s="5">
        <f t="shared" si="40"/>
        <v>0</v>
      </c>
      <c r="G166" s="6">
        <f t="shared" si="41"/>
        <v>0</v>
      </c>
    </row>
    <row r="167" spans="1:7" ht="12">
      <c r="A167" s="11"/>
      <c r="B167" s="4">
        <f t="shared" si="36"/>
        <v>0</v>
      </c>
      <c r="C167" s="5">
        <f t="shared" si="37"/>
        <v>0</v>
      </c>
      <c r="D167" s="5">
        <f t="shared" si="38"/>
        <v>0</v>
      </c>
      <c r="E167" s="5">
        <f t="shared" si="39"/>
        <v>0</v>
      </c>
      <c r="F167" s="5">
        <f t="shared" si="40"/>
        <v>0</v>
      </c>
      <c r="G167" s="6">
        <f t="shared" si="41"/>
        <v>0</v>
      </c>
    </row>
    <row r="168" spans="1:7" ht="12">
      <c r="A168" s="11"/>
      <c r="B168" s="4">
        <f t="shared" si="36"/>
        <v>0</v>
      </c>
      <c r="C168" s="5">
        <f t="shared" si="37"/>
        <v>0</v>
      </c>
      <c r="D168" s="5">
        <f t="shared" si="38"/>
        <v>0</v>
      </c>
      <c r="E168" s="5">
        <f t="shared" si="39"/>
        <v>0</v>
      </c>
      <c r="F168" s="5">
        <f t="shared" si="40"/>
        <v>0</v>
      </c>
      <c r="G168" s="6">
        <f t="shared" si="41"/>
        <v>0</v>
      </c>
    </row>
    <row r="169" spans="1:7" ht="12">
      <c r="A169" s="11"/>
      <c r="B169" s="4">
        <f t="shared" si="36"/>
        <v>0</v>
      </c>
      <c r="C169" s="5">
        <f t="shared" si="37"/>
        <v>0</v>
      </c>
      <c r="D169" s="5">
        <f t="shared" si="38"/>
        <v>0</v>
      </c>
      <c r="E169" s="5">
        <f t="shared" si="39"/>
        <v>0</v>
      </c>
      <c r="F169" s="5">
        <f t="shared" si="40"/>
        <v>0</v>
      </c>
      <c r="G169" s="6">
        <f t="shared" si="41"/>
        <v>0</v>
      </c>
    </row>
    <row r="170" spans="1:7" ht="12">
      <c r="A170" s="11"/>
      <c r="B170" s="4">
        <f t="shared" si="36"/>
        <v>0</v>
      </c>
      <c r="C170" s="5">
        <f t="shared" si="37"/>
        <v>0</v>
      </c>
      <c r="D170" s="5">
        <f t="shared" si="38"/>
        <v>0</v>
      </c>
      <c r="E170" s="5">
        <f t="shared" si="39"/>
        <v>0</v>
      </c>
      <c r="F170" s="5">
        <f t="shared" si="40"/>
        <v>0</v>
      </c>
      <c r="G170" s="6">
        <f t="shared" si="41"/>
        <v>0</v>
      </c>
    </row>
    <row r="171" spans="1:7" ht="12">
      <c r="A171" s="11"/>
      <c r="B171" s="4">
        <f t="shared" si="36"/>
        <v>0</v>
      </c>
      <c r="C171" s="5">
        <f t="shared" si="37"/>
        <v>0</v>
      </c>
      <c r="D171" s="5">
        <f t="shared" si="38"/>
        <v>0</v>
      </c>
      <c r="E171" s="5">
        <f t="shared" si="39"/>
        <v>0</v>
      </c>
      <c r="F171" s="5">
        <f t="shared" si="40"/>
        <v>0</v>
      </c>
      <c r="G171" s="6">
        <f t="shared" si="41"/>
        <v>0</v>
      </c>
    </row>
    <row r="172" spans="1:7" ht="12">
      <c r="A172" s="11"/>
      <c r="B172" s="4">
        <f t="shared" si="36"/>
        <v>0</v>
      </c>
      <c r="C172" s="5">
        <f t="shared" si="37"/>
        <v>0</v>
      </c>
      <c r="D172" s="5">
        <f t="shared" si="38"/>
        <v>0</v>
      </c>
      <c r="E172" s="5">
        <f t="shared" si="39"/>
        <v>0</v>
      </c>
      <c r="F172" s="5">
        <f t="shared" si="40"/>
        <v>0</v>
      </c>
      <c r="G172" s="6">
        <f t="shared" si="41"/>
        <v>0</v>
      </c>
    </row>
    <row r="173" spans="1:7" ht="12">
      <c r="A173" s="11"/>
      <c r="B173" s="4">
        <f t="shared" si="36"/>
        <v>0</v>
      </c>
      <c r="C173" s="5">
        <f t="shared" si="37"/>
        <v>0</v>
      </c>
      <c r="D173" s="5">
        <f t="shared" si="38"/>
        <v>0</v>
      </c>
      <c r="E173" s="5">
        <f t="shared" si="39"/>
        <v>0</v>
      </c>
      <c r="F173" s="5">
        <f t="shared" si="40"/>
        <v>0</v>
      </c>
      <c r="G173" s="6">
        <f t="shared" si="41"/>
        <v>0</v>
      </c>
    </row>
    <row r="174" spans="1:7" ht="12">
      <c r="A174" s="11"/>
      <c r="B174" s="4">
        <f t="shared" si="36"/>
        <v>0</v>
      </c>
      <c r="C174" s="5">
        <f t="shared" si="37"/>
        <v>0</v>
      </c>
      <c r="D174" s="5">
        <f t="shared" si="38"/>
        <v>0</v>
      </c>
      <c r="E174" s="5">
        <f t="shared" si="39"/>
        <v>0</v>
      </c>
      <c r="F174" s="5">
        <f t="shared" si="40"/>
        <v>0</v>
      </c>
      <c r="G174" s="6">
        <f t="shared" si="41"/>
        <v>0</v>
      </c>
    </row>
    <row r="175" spans="1:7" ht="12">
      <c r="A175" s="11"/>
      <c r="B175" s="4">
        <f t="shared" si="36"/>
        <v>0</v>
      </c>
      <c r="C175" s="5">
        <f t="shared" si="37"/>
        <v>0</v>
      </c>
      <c r="D175" s="5">
        <f t="shared" si="38"/>
        <v>0</v>
      </c>
      <c r="E175" s="5">
        <f t="shared" si="39"/>
        <v>0</v>
      </c>
      <c r="F175" s="5">
        <f t="shared" si="40"/>
        <v>0</v>
      </c>
      <c r="G175" s="6">
        <f t="shared" si="41"/>
        <v>0</v>
      </c>
    </row>
    <row r="176" spans="1:9" ht="12.75" thickBot="1">
      <c r="A176" s="12"/>
      <c r="B176" s="7">
        <f t="shared" si="36"/>
        <v>0</v>
      </c>
      <c r="C176" s="8">
        <f t="shared" si="37"/>
        <v>0</v>
      </c>
      <c r="D176" s="8">
        <f t="shared" si="38"/>
        <v>0</v>
      </c>
      <c r="E176" s="8">
        <f t="shared" si="39"/>
        <v>0</v>
      </c>
      <c r="F176" s="8">
        <f t="shared" si="40"/>
        <v>0</v>
      </c>
      <c r="G176" s="9">
        <f t="shared" si="41"/>
        <v>0</v>
      </c>
      <c r="H176" t="s">
        <v>8</v>
      </c>
      <c r="I176" t="s">
        <v>9</v>
      </c>
    </row>
    <row r="177" spans="1:9" ht="12">
      <c r="A177" t="s">
        <v>10</v>
      </c>
      <c r="B177">
        <f>SUM(B159:B176)/1000/0.045</f>
        <v>27.049837020484294</v>
      </c>
      <c r="C177">
        <f>SUM(C159:C176)/1000/0.045</f>
        <v>12.057320744327628</v>
      </c>
      <c r="D177">
        <f>SUM(D159:D176)/1000/0.045</f>
        <v>0.4711904961482489</v>
      </c>
      <c r="H177">
        <f>SUM(B177:D177)</f>
        <v>39.57834826096017</v>
      </c>
      <c r="I177">
        <f>SUM(E178:G178)</f>
        <v>69.51627531729352</v>
      </c>
    </row>
    <row r="178" spans="1:7" ht="12">
      <c r="A178" t="s">
        <v>11</v>
      </c>
      <c r="E178">
        <f>SUM(E159:E176)/0.045</f>
        <v>21.639869616387436</v>
      </c>
      <c r="F178">
        <f>SUM(F159:F176)/0.045</f>
        <v>47.02355090287775</v>
      </c>
      <c r="G178">
        <f>SUM(G159:G176)/0.045</f>
        <v>0.8528547980283304</v>
      </c>
    </row>
    <row r="182" ht="12.75" thickBot="1">
      <c r="A182" t="s">
        <v>18</v>
      </c>
    </row>
    <row r="183" spans="1:7" ht="12">
      <c r="A183" s="10" t="s">
        <v>1</v>
      </c>
      <c r="B183" s="1" t="s">
        <v>2</v>
      </c>
      <c r="C183" s="2" t="s">
        <v>3</v>
      </c>
      <c r="D183" s="2" t="s">
        <v>4</v>
      </c>
      <c r="E183" s="2" t="s">
        <v>5</v>
      </c>
      <c r="F183" s="2" t="s">
        <v>6</v>
      </c>
      <c r="G183" s="3" t="s">
        <v>7</v>
      </c>
    </row>
    <row r="184" spans="1:7" ht="12">
      <c r="A184" s="11"/>
      <c r="B184" s="4">
        <f>0.1698*POWER(A184,2.227)</f>
        <v>0</v>
      </c>
      <c r="C184" s="5">
        <f>0.0357*POWER(A184,2.488)</f>
        <v>0</v>
      </c>
      <c r="D184" s="5">
        <f>0.0123*POWER(A184,2.042)</f>
        <v>0</v>
      </c>
      <c r="E184" s="5">
        <f>B184*0.0009</f>
        <v>0</v>
      </c>
      <c r="F184" s="5">
        <f>C184*0.0042</f>
        <v>0</v>
      </c>
      <c r="G184" s="6">
        <f>D184*0.0123</f>
        <v>0</v>
      </c>
    </row>
    <row r="185" spans="1:7" ht="12">
      <c r="A185" s="11"/>
      <c r="B185" s="4">
        <f aca="true" t="shared" si="42" ref="B185:B201">0.1698*POWER(A185,2.227)</f>
        <v>0</v>
      </c>
      <c r="C185" s="5">
        <f aca="true" t="shared" si="43" ref="C185:C201">0.0357*POWER(A185,2.488)</f>
        <v>0</v>
      </c>
      <c r="D185" s="5">
        <f aca="true" t="shared" si="44" ref="D185:D201">0.0123*POWER(A185,2.042)</f>
        <v>0</v>
      </c>
      <c r="E185" s="5">
        <f aca="true" t="shared" si="45" ref="E185:E201">B185*0.0009</f>
        <v>0</v>
      </c>
      <c r="F185" s="5">
        <f aca="true" t="shared" si="46" ref="F185:F201">C185*0.0042</f>
        <v>0</v>
      </c>
      <c r="G185" s="6">
        <f aca="true" t="shared" si="47" ref="G185:G201">D185*0.0123</f>
        <v>0</v>
      </c>
    </row>
    <row r="186" spans="1:7" ht="12">
      <c r="A186" s="11"/>
      <c r="B186" s="4">
        <f t="shared" si="42"/>
        <v>0</v>
      </c>
      <c r="C186" s="5">
        <f t="shared" si="43"/>
        <v>0</v>
      </c>
      <c r="D186" s="5">
        <f t="shared" si="44"/>
        <v>0</v>
      </c>
      <c r="E186" s="5">
        <f t="shared" si="45"/>
        <v>0</v>
      </c>
      <c r="F186" s="5">
        <f t="shared" si="46"/>
        <v>0</v>
      </c>
      <c r="G186" s="6">
        <f t="shared" si="47"/>
        <v>0</v>
      </c>
    </row>
    <row r="187" spans="1:7" ht="12">
      <c r="A187" s="11"/>
      <c r="B187" s="4">
        <f t="shared" si="42"/>
        <v>0</v>
      </c>
      <c r="C187" s="5">
        <f t="shared" si="43"/>
        <v>0</v>
      </c>
      <c r="D187" s="5">
        <f t="shared" si="44"/>
        <v>0</v>
      </c>
      <c r="E187" s="5">
        <f t="shared" si="45"/>
        <v>0</v>
      </c>
      <c r="F187" s="5">
        <f t="shared" si="46"/>
        <v>0</v>
      </c>
      <c r="G187" s="6">
        <f t="shared" si="47"/>
        <v>0</v>
      </c>
    </row>
    <row r="188" spans="1:7" ht="12">
      <c r="A188" s="11"/>
      <c r="B188" s="4">
        <f t="shared" si="42"/>
        <v>0</v>
      </c>
      <c r="C188" s="5">
        <f t="shared" si="43"/>
        <v>0</v>
      </c>
      <c r="D188" s="5">
        <f t="shared" si="44"/>
        <v>0</v>
      </c>
      <c r="E188" s="5">
        <f t="shared" si="45"/>
        <v>0</v>
      </c>
      <c r="F188" s="5">
        <f t="shared" si="46"/>
        <v>0</v>
      </c>
      <c r="G188" s="6">
        <f t="shared" si="47"/>
        <v>0</v>
      </c>
    </row>
    <row r="189" spans="1:7" ht="12">
      <c r="A189" s="11"/>
      <c r="B189" s="4">
        <f t="shared" si="42"/>
        <v>0</v>
      </c>
      <c r="C189" s="5">
        <f t="shared" si="43"/>
        <v>0</v>
      </c>
      <c r="D189" s="5">
        <f t="shared" si="44"/>
        <v>0</v>
      </c>
      <c r="E189" s="5">
        <f t="shared" si="45"/>
        <v>0</v>
      </c>
      <c r="F189" s="5">
        <f t="shared" si="46"/>
        <v>0</v>
      </c>
      <c r="G189" s="6">
        <f t="shared" si="47"/>
        <v>0</v>
      </c>
    </row>
    <row r="190" spans="1:7" ht="12">
      <c r="A190" s="11"/>
      <c r="B190" s="4">
        <f t="shared" si="42"/>
        <v>0</v>
      </c>
      <c r="C190" s="5">
        <f t="shared" si="43"/>
        <v>0</v>
      </c>
      <c r="D190" s="5">
        <f t="shared" si="44"/>
        <v>0</v>
      </c>
      <c r="E190" s="5">
        <f t="shared" si="45"/>
        <v>0</v>
      </c>
      <c r="F190" s="5">
        <f t="shared" si="46"/>
        <v>0</v>
      </c>
      <c r="G190" s="6">
        <f t="shared" si="47"/>
        <v>0</v>
      </c>
    </row>
    <row r="191" spans="1:7" ht="12">
      <c r="A191" s="11"/>
      <c r="B191" s="4">
        <f t="shared" si="42"/>
        <v>0</v>
      </c>
      <c r="C191" s="5">
        <f t="shared" si="43"/>
        <v>0</v>
      </c>
      <c r="D191" s="5">
        <f t="shared" si="44"/>
        <v>0</v>
      </c>
      <c r="E191" s="5">
        <f t="shared" si="45"/>
        <v>0</v>
      </c>
      <c r="F191" s="5">
        <f t="shared" si="46"/>
        <v>0</v>
      </c>
      <c r="G191" s="6">
        <f t="shared" si="47"/>
        <v>0</v>
      </c>
    </row>
    <row r="192" spans="1:7" ht="12">
      <c r="A192" s="11"/>
      <c r="B192" s="4">
        <f t="shared" si="42"/>
        <v>0</v>
      </c>
      <c r="C192" s="5">
        <f t="shared" si="43"/>
        <v>0</v>
      </c>
      <c r="D192" s="5">
        <f t="shared" si="44"/>
        <v>0</v>
      </c>
      <c r="E192" s="5">
        <f t="shared" si="45"/>
        <v>0</v>
      </c>
      <c r="F192" s="5">
        <f t="shared" si="46"/>
        <v>0</v>
      </c>
      <c r="G192" s="6">
        <f t="shared" si="47"/>
        <v>0</v>
      </c>
    </row>
    <row r="193" spans="1:7" ht="12">
      <c r="A193" s="11"/>
      <c r="B193" s="4">
        <f t="shared" si="42"/>
        <v>0</v>
      </c>
      <c r="C193" s="5">
        <f t="shared" si="43"/>
        <v>0</v>
      </c>
      <c r="D193" s="5">
        <f t="shared" si="44"/>
        <v>0</v>
      </c>
      <c r="E193" s="5">
        <f t="shared" si="45"/>
        <v>0</v>
      </c>
      <c r="F193" s="5">
        <f t="shared" si="46"/>
        <v>0</v>
      </c>
      <c r="G193" s="6">
        <f t="shared" si="47"/>
        <v>0</v>
      </c>
    </row>
    <row r="194" spans="1:7" ht="12">
      <c r="A194" s="11"/>
      <c r="B194" s="4">
        <f t="shared" si="42"/>
        <v>0</v>
      </c>
      <c r="C194" s="5">
        <f t="shared" si="43"/>
        <v>0</v>
      </c>
      <c r="D194" s="5">
        <f t="shared" si="44"/>
        <v>0</v>
      </c>
      <c r="E194" s="5">
        <f t="shared" si="45"/>
        <v>0</v>
      </c>
      <c r="F194" s="5">
        <f t="shared" si="46"/>
        <v>0</v>
      </c>
      <c r="G194" s="6">
        <f t="shared" si="47"/>
        <v>0</v>
      </c>
    </row>
    <row r="195" spans="1:7" ht="12">
      <c r="A195" s="11"/>
      <c r="B195" s="4">
        <f t="shared" si="42"/>
        <v>0</v>
      </c>
      <c r="C195" s="5">
        <f t="shared" si="43"/>
        <v>0</v>
      </c>
      <c r="D195" s="5">
        <f t="shared" si="44"/>
        <v>0</v>
      </c>
      <c r="E195" s="5">
        <f t="shared" si="45"/>
        <v>0</v>
      </c>
      <c r="F195" s="5">
        <f t="shared" si="46"/>
        <v>0</v>
      </c>
      <c r="G195" s="6">
        <f t="shared" si="47"/>
        <v>0</v>
      </c>
    </row>
    <row r="196" spans="1:7" ht="12">
      <c r="A196" s="11"/>
      <c r="B196" s="4">
        <f t="shared" si="42"/>
        <v>0</v>
      </c>
      <c r="C196" s="5">
        <f t="shared" si="43"/>
        <v>0</v>
      </c>
      <c r="D196" s="5">
        <f t="shared" si="44"/>
        <v>0</v>
      </c>
      <c r="E196" s="5">
        <f t="shared" si="45"/>
        <v>0</v>
      </c>
      <c r="F196" s="5">
        <f t="shared" si="46"/>
        <v>0</v>
      </c>
      <c r="G196" s="6">
        <f t="shared" si="47"/>
        <v>0</v>
      </c>
    </row>
    <row r="197" spans="1:7" ht="12">
      <c r="A197" s="11"/>
      <c r="B197" s="4">
        <f t="shared" si="42"/>
        <v>0</v>
      </c>
      <c r="C197" s="5">
        <f t="shared" si="43"/>
        <v>0</v>
      </c>
      <c r="D197" s="5">
        <f t="shared" si="44"/>
        <v>0</v>
      </c>
      <c r="E197" s="5">
        <f t="shared" si="45"/>
        <v>0</v>
      </c>
      <c r="F197" s="5">
        <f t="shared" si="46"/>
        <v>0</v>
      </c>
      <c r="G197" s="6">
        <f t="shared" si="47"/>
        <v>0</v>
      </c>
    </row>
    <row r="198" spans="1:7" ht="12">
      <c r="A198" s="11"/>
      <c r="B198" s="4">
        <f t="shared" si="42"/>
        <v>0</v>
      </c>
      <c r="C198" s="5">
        <f t="shared" si="43"/>
        <v>0</v>
      </c>
      <c r="D198" s="5">
        <f t="shared" si="44"/>
        <v>0</v>
      </c>
      <c r="E198" s="5">
        <f t="shared" si="45"/>
        <v>0</v>
      </c>
      <c r="F198" s="5">
        <f t="shared" si="46"/>
        <v>0</v>
      </c>
      <c r="G198" s="6">
        <f t="shared" si="47"/>
        <v>0</v>
      </c>
    </row>
    <row r="199" spans="1:7" ht="12">
      <c r="A199" s="11"/>
      <c r="B199" s="4">
        <f t="shared" si="42"/>
        <v>0</v>
      </c>
      <c r="C199" s="5">
        <f t="shared" si="43"/>
        <v>0</v>
      </c>
      <c r="D199" s="5">
        <f t="shared" si="44"/>
        <v>0</v>
      </c>
      <c r="E199" s="5">
        <f t="shared" si="45"/>
        <v>0</v>
      </c>
      <c r="F199" s="5">
        <f t="shared" si="46"/>
        <v>0</v>
      </c>
      <c r="G199" s="6">
        <f t="shared" si="47"/>
        <v>0</v>
      </c>
    </row>
    <row r="200" spans="1:7" ht="12">
      <c r="A200" s="11"/>
      <c r="B200" s="4">
        <f t="shared" si="42"/>
        <v>0</v>
      </c>
      <c r="C200" s="5">
        <f t="shared" si="43"/>
        <v>0</v>
      </c>
      <c r="D200" s="5">
        <f t="shared" si="44"/>
        <v>0</v>
      </c>
      <c r="E200" s="5">
        <f t="shared" si="45"/>
        <v>0</v>
      </c>
      <c r="F200" s="5">
        <f t="shared" si="46"/>
        <v>0</v>
      </c>
      <c r="G200" s="6">
        <f t="shared" si="47"/>
        <v>0</v>
      </c>
    </row>
    <row r="201" spans="1:9" ht="12.75" thickBot="1">
      <c r="A201" s="12"/>
      <c r="B201" s="7">
        <f t="shared" si="42"/>
        <v>0</v>
      </c>
      <c r="C201" s="8">
        <f t="shared" si="43"/>
        <v>0</v>
      </c>
      <c r="D201" s="8">
        <f t="shared" si="44"/>
        <v>0</v>
      </c>
      <c r="E201" s="8">
        <f t="shared" si="45"/>
        <v>0</v>
      </c>
      <c r="F201" s="8">
        <f t="shared" si="46"/>
        <v>0</v>
      </c>
      <c r="G201" s="9">
        <f t="shared" si="47"/>
        <v>0</v>
      </c>
      <c r="H201" t="s">
        <v>8</v>
      </c>
      <c r="I201" t="s">
        <v>9</v>
      </c>
    </row>
    <row r="202" spans="1:9" ht="12">
      <c r="A202" t="s">
        <v>10</v>
      </c>
      <c r="B202">
        <f>SUM(B184:B201)/1000/0.045</f>
        <v>0</v>
      </c>
      <c r="C202">
        <f>SUM(C184:C201)/1000/0.045</f>
        <v>0</v>
      </c>
      <c r="D202">
        <f>SUM(D184:D201)/1000/0.045</f>
        <v>0</v>
      </c>
      <c r="H202">
        <f>SUM(B202:D202)</f>
        <v>0</v>
      </c>
      <c r="I202">
        <f>SUM(E203:G203)</f>
        <v>0</v>
      </c>
    </row>
    <row r="203" spans="1:7" ht="12">
      <c r="A203" t="s">
        <v>11</v>
      </c>
      <c r="E203">
        <f>SUM(E184:E201)/0.045</f>
        <v>0</v>
      </c>
      <c r="F203">
        <f>SUM(F184:F201)/0.045</f>
        <v>0</v>
      </c>
      <c r="G203">
        <f>SUM(G184:G201)/0.045</f>
        <v>0</v>
      </c>
    </row>
    <row r="207" ht="12.75" thickBot="1">
      <c r="A207" t="s">
        <v>19</v>
      </c>
    </row>
    <row r="208" spans="1:7" ht="12">
      <c r="A208" s="10" t="s">
        <v>1</v>
      </c>
      <c r="B208" s="1" t="s">
        <v>2</v>
      </c>
      <c r="C208" s="2" t="s">
        <v>3</v>
      </c>
      <c r="D208" s="2" t="s">
        <v>4</v>
      </c>
      <c r="E208" s="2" t="s">
        <v>5</v>
      </c>
      <c r="F208" s="2" t="s">
        <v>6</v>
      </c>
      <c r="G208" s="3" t="s">
        <v>7</v>
      </c>
    </row>
    <row r="209" spans="1:7" ht="12">
      <c r="A209" s="11"/>
      <c r="B209" s="4">
        <f aca="true" t="shared" si="48" ref="B209:B226">0.1382*POWER(A209,2.184)</f>
        <v>0</v>
      </c>
      <c r="C209" s="5">
        <f aca="true" t="shared" si="49" ref="C209:C226">0.0274*POWER(A209,2.337)</f>
        <v>0</v>
      </c>
      <c r="D209" s="5">
        <f aca="true" t="shared" si="50" ref="D209:D226">0.0099*POWER(A209,1.999)</f>
        <v>0</v>
      </c>
      <c r="E209" s="5">
        <f>B209*0.0008</f>
        <v>0</v>
      </c>
      <c r="F209" s="5">
        <f>C209*0.0039</f>
        <v>0</v>
      </c>
      <c r="G209" s="6">
        <f>D209*0.0119</f>
        <v>0</v>
      </c>
    </row>
    <row r="210" spans="1:7" ht="12">
      <c r="A210" s="11"/>
      <c r="B210" s="4">
        <f t="shared" si="48"/>
        <v>0</v>
      </c>
      <c r="C210" s="5">
        <f t="shared" si="49"/>
        <v>0</v>
      </c>
      <c r="D210" s="5">
        <f t="shared" si="50"/>
        <v>0</v>
      </c>
      <c r="E210" s="5">
        <f aca="true" t="shared" si="51" ref="E210:E226">B210*0.0008</f>
        <v>0</v>
      </c>
      <c r="F210" s="5">
        <f aca="true" t="shared" si="52" ref="F210:F226">C210*0.0039</f>
        <v>0</v>
      </c>
      <c r="G210" s="6">
        <f aca="true" t="shared" si="53" ref="G210:G226">D210*0.0119</f>
        <v>0</v>
      </c>
    </row>
    <row r="211" spans="1:7" ht="12">
      <c r="A211" s="11"/>
      <c r="B211" s="4">
        <f t="shared" si="48"/>
        <v>0</v>
      </c>
      <c r="C211" s="5">
        <f t="shared" si="49"/>
        <v>0</v>
      </c>
      <c r="D211" s="5">
        <f t="shared" si="50"/>
        <v>0</v>
      </c>
      <c r="E211" s="5">
        <f t="shared" si="51"/>
        <v>0</v>
      </c>
      <c r="F211" s="5">
        <f t="shared" si="52"/>
        <v>0</v>
      </c>
      <c r="G211" s="6">
        <f t="shared" si="53"/>
        <v>0</v>
      </c>
    </row>
    <row r="212" spans="1:7" ht="12">
      <c r="A212" s="11"/>
      <c r="B212" s="4">
        <f t="shared" si="48"/>
        <v>0</v>
      </c>
      <c r="C212" s="5">
        <f t="shared" si="49"/>
        <v>0</v>
      </c>
      <c r="D212" s="5">
        <f t="shared" si="50"/>
        <v>0</v>
      </c>
      <c r="E212" s="5">
        <f t="shared" si="51"/>
        <v>0</v>
      </c>
      <c r="F212" s="5">
        <f t="shared" si="52"/>
        <v>0</v>
      </c>
      <c r="G212" s="6">
        <f t="shared" si="53"/>
        <v>0</v>
      </c>
    </row>
    <row r="213" spans="1:7" ht="12">
      <c r="A213" s="11"/>
      <c r="B213" s="4">
        <f t="shared" si="48"/>
        <v>0</v>
      </c>
      <c r="C213" s="5">
        <f t="shared" si="49"/>
        <v>0</v>
      </c>
      <c r="D213" s="5">
        <f t="shared" si="50"/>
        <v>0</v>
      </c>
      <c r="E213" s="5">
        <f t="shared" si="51"/>
        <v>0</v>
      </c>
      <c r="F213" s="5">
        <f t="shared" si="52"/>
        <v>0</v>
      </c>
      <c r="G213" s="6">
        <f t="shared" si="53"/>
        <v>0</v>
      </c>
    </row>
    <row r="214" spans="1:7" ht="12">
      <c r="A214" s="11"/>
      <c r="B214" s="4">
        <f t="shared" si="48"/>
        <v>0</v>
      </c>
      <c r="C214" s="5">
        <f t="shared" si="49"/>
        <v>0</v>
      </c>
      <c r="D214" s="5">
        <f t="shared" si="50"/>
        <v>0</v>
      </c>
      <c r="E214" s="5">
        <f t="shared" si="51"/>
        <v>0</v>
      </c>
      <c r="F214" s="5">
        <f t="shared" si="52"/>
        <v>0</v>
      </c>
      <c r="G214" s="6">
        <f t="shared" si="53"/>
        <v>0</v>
      </c>
    </row>
    <row r="215" spans="1:7" ht="12">
      <c r="A215" s="11"/>
      <c r="B215" s="4">
        <f t="shared" si="48"/>
        <v>0</v>
      </c>
      <c r="C215" s="5">
        <f t="shared" si="49"/>
        <v>0</v>
      </c>
      <c r="D215" s="5">
        <f t="shared" si="50"/>
        <v>0</v>
      </c>
      <c r="E215" s="5">
        <f t="shared" si="51"/>
        <v>0</v>
      </c>
      <c r="F215" s="5">
        <f t="shared" si="52"/>
        <v>0</v>
      </c>
      <c r="G215" s="6">
        <f t="shared" si="53"/>
        <v>0</v>
      </c>
    </row>
    <row r="216" spans="1:7" ht="12">
      <c r="A216" s="11"/>
      <c r="B216" s="4">
        <f t="shared" si="48"/>
        <v>0</v>
      </c>
      <c r="C216" s="5">
        <f t="shared" si="49"/>
        <v>0</v>
      </c>
      <c r="D216" s="5">
        <f t="shared" si="50"/>
        <v>0</v>
      </c>
      <c r="E216" s="5">
        <f t="shared" si="51"/>
        <v>0</v>
      </c>
      <c r="F216" s="5">
        <f t="shared" si="52"/>
        <v>0</v>
      </c>
      <c r="G216" s="6">
        <f t="shared" si="53"/>
        <v>0</v>
      </c>
    </row>
    <row r="217" spans="1:7" ht="12">
      <c r="A217" s="11"/>
      <c r="B217" s="4">
        <f t="shared" si="48"/>
        <v>0</v>
      </c>
      <c r="C217" s="5">
        <f t="shared" si="49"/>
        <v>0</v>
      </c>
      <c r="D217" s="5">
        <f t="shared" si="50"/>
        <v>0</v>
      </c>
      <c r="E217" s="5">
        <f t="shared" si="51"/>
        <v>0</v>
      </c>
      <c r="F217" s="5">
        <f t="shared" si="52"/>
        <v>0</v>
      </c>
      <c r="G217" s="6">
        <f t="shared" si="53"/>
        <v>0</v>
      </c>
    </row>
    <row r="218" spans="1:7" ht="12">
      <c r="A218" s="11"/>
      <c r="B218" s="4">
        <f t="shared" si="48"/>
        <v>0</v>
      </c>
      <c r="C218" s="5">
        <f t="shared" si="49"/>
        <v>0</v>
      </c>
      <c r="D218" s="5">
        <f t="shared" si="50"/>
        <v>0</v>
      </c>
      <c r="E218" s="5">
        <f t="shared" si="51"/>
        <v>0</v>
      </c>
      <c r="F218" s="5">
        <f t="shared" si="52"/>
        <v>0</v>
      </c>
      <c r="G218" s="6">
        <f t="shared" si="53"/>
        <v>0</v>
      </c>
    </row>
    <row r="219" spans="1:7" ht="12">
      <c r="A219" s="11"/>
      <c r="B219" s="4">
        <f t="shared" si="48"/>
        <v>0</v>
      </c>
      <c r="C219" s="5">
        <f t="shared" si="49"/>
        <v>0</v>
      </c>
      <c r="D219" s="5">
        <f t="shared" si="50"/>
        <v>0</v>
      </c>
      <c r="E219" s="5">
        <f t="shared" si="51"/>
        <v>0</v>
      </c>
      <c r="F219" s="5">
        <f t="shared" si="52"/>
        <v>0</v>
      </c>
      <c r="G219" s="6">
        <f t="shared" si="53"/>
        <v>0</v>
      </c>
    </row>
    <row r="220" spans="1:7" ht="12">
      <c r="A220" s="11"/>
      <c r="B220" s="4">
        <f t="shared" si="48"/>
        <v>0</v>
      </c>
      <c r="C220" s="5">
        <f t="shared" si="49"/>
        <v>0</v>
      </c>
      <c r="D220" s="5">
        <f t="shared" si="50"/>
        <v>0</v>
      </c>
      <c r="E220" s="5">
        <f t="shared" si="51"/>
        <v>0</v>
      </c>
      <c r="F220" s="5">
        <f t="shared" si="52"/>
        <v>0</v>
      </c>
      <c r="G220" s="6">
        <f t="shared" si="53"/>
        <v>0</v>
      </c>
    </row>
    <row r="221" spans="1:7" ht="12">
      <c r="A221" s="11"/>
      <c r="B221" s="4">
        <f t="shared" si="48"/>
        <v>0</v>
      </c>
      <c r="C221" s="5">
        <f t="shared" si="49"/>
        <v>0</v>
      </c>
      <c r="D221" s="5">
        <f t="shared" si="50"/>
        <v>0</v>
      </c>
      <c r="E221" s="5">
        <f t="shared" si="51"/>
        <v>0</v>
      </c>
      <c r="F221" s="5">
        <f t="shared" si="52"/>
        <v>0</v>
      </c>
      <c r="G221" s="6">
        <f t="shared" si="53"/>
        <v>0</v>
      </c>
    </row>
    <row r="222" spans="1:7" ht="12">
      <c r="A222" s="11"/>
      <c r="B222" s="4">
        <f t="shared" si="48"/>
        <v>0</v>
      </c>
      <c r="C222" s="5">
        <f t="shared" si="49"/>
        <v>0</v>
      </c>
      <c r="D222" s="5">
        <f t="shared" si="50"/>
        <v>0</v>
      </c>
      <c r="E222" s="5">
        <f t="shared" si="51"/>
        <v>0</v>
      </c>
      <c r="F222" s="5">
        <f t="shared" si="52"/>
        <v>0</v>
      </c>
      <c r="G222" s="6">
        <f t="shared" si="53"/>
        <v>0</v>
      </c>
    </row>
    <row r="223" spans="1:7" ht="12">
      <c r="A223" s="11"/>
      <c r="B223" s="4">
        <f t="shared" si="48"/>
        <v>0</v>
      </c>
      <c r="C223" s="5">
        <f t="shared" si="49"/>
        <v>0</v>
      </c>
      <c r="D223" s="5">
        <f t="shared" si="50"/>
        <v>0</v>
      </c>
      <c r="E223" s="5">
        <f t="shared" si="51"/>
        <v>0</v>
      </c>
      <c r="F223" s="5">
        <f t="shared" si="52"/>
        <v>0</v>
      </c>
      <c r="G223" s="6">
        <f t="shared" si="53"/>
        <v>0</v>
      </c>
    </row>
    <row r="224" spans="1:7" ht="12">
      <c r="A224" s="11"/>
      <c r="B224" s="4">
        <f t="shared" si="48"/>
        <v>0</v>
      </c>
      <c r="C224" s="5">
        <f t="shared" si="49"/>
        <v>0</v>
      </c>
      <c r="D224" s="5">
        <f t="shared" si="50"/>
        <v>0</v>
      </c>
      <c r="E224" s="5">
        <f t="shared" si="51"/>
        <v>0</v>
      </c>
      <c r="F224" s="5">
        <f t="shared" si="52"/>
        <v>0</v>
      </c>
      <c r="G224" s="6">
        <f t="shared" si="53"/>
        <v>0</v>
      </c>
    </row>
    <row r="225" spans="1:7" ht="12">
      <c r="A225" s="11"/>
      <c r="B225" s="4">
        <f t="shared" si="48"/>
        <v>0</v>
      </c>
      <c r="C225" s="5">
        <f t="shared" si="49"/>
        <v>0</v>
      </c>
      <c r="D225" s="5">
        <f t="shared" si="50"/>
        <v>0</v>
      </c>
      <c r="E225" s="5">
        <f t="shared" si="51"/>
        <v>0</v>
      </c>
      <c r="F225" s="5">
        <f t="shared" si="52"/>
        <v>0</v>
      </c>
      <c r="G225" s="6">
        <f t="shared" si="53"/>
        <v>0</v>
      </c>
    </row>
    <row r="226" spans="1:9" ht="12.75" thickBot="1">
      <c r="A226" s="12"/>
      <c r="B226" s="7">
        <f t="shared" si="48"/>
        <v>0</v>
      </c>
      <c r="C226" s="8">
        <f t="shared" si="49"/>
        <v>0</v>
      </c>
      <c r="D226" s="8">
        <f t="shared" si="50"/>
        <v>0</v>
      </c>
      <c r="E226" s="8">
        <f t="shared" si="51"/>
        <v>0</v>
      </c>
      <c r="F226" s="8">
        <f t="shared" si="52"/>
        <v>0</v>
      </c>
      <c r="G226" s="9">
        <f t="shared" si="53"/>
        <v>0</v>
      </c>
      <c r="H226" t="s">
        <v>8</v>
      </c>
      <c r="I226" t="s">
        <v>9</v>
      </c>
    </row>
    <row r="227" spans="1:9" ht="12">
      <c r="A227" t="s">
        <v>10</v>
      </c>
      <c r="B227">
        <f>SUM(B209:B226)/1000/0.045</f>
        <v>0</v>
      </c>
      <c r="C227">
        <f>SUM(C209:C226)/1000/0.045</f>
        <v>0</v>
      </c>
      <c r="D227">
        <f>SUM(D209:D226)/1000/0.045</f>
        <v>0</v>
      </c>
      <c r="H227">
        <f>SUM(B227:D227)</f>
        <v>0</v>
      </c>
      <c r="I227">
        <f>SUM(E228:G228)</f>
        <v>0</v>
      </c>
    </row>
    <row r="228" spans="1:7" ht="12">
      <c r="A228" t="s">
        <v>11</v>
      </c>
      <c r="E228">
        <f>SUM(E209:E226)/0.045</f>
        <v>0</v>
      </c>
      <c r="F228">
        <f>SUM(F209:F226)/0.045</f>
        <v>0</v>
      </c>
      <c r="G228">
        <f>SUM(G209:G226)/0.045</f>
        <v>0</v>
      </c>
    </row>
    <row r="232" ht="12.75" thickBot="1">
      <c r="A232" t="s">
        <v>20</v>
      </c>
    </row>
    <row r="233" spans="1:7" ht="12">
      <c r="A233" s="10" t="s">
        <v>1</v>
      </c>
      <c r="B233" s="1" t="s">
        <v>2</v>
      </c>
      <c r="C233" s="2" t="s">
        <v>3</v>
      </c>
      <c r="D233" s="2" t="s">
        <v>4</v>
      </c>
      <c r="E233" s="2" t="s">
        <v>5</v>
      </c>
      <c r="F233" s="2" t="s">
        <v>6</v>
      </c>
      <c r="G233" s="3" t="s">
        <v>7</v>
      </c>
    </row>
    <row r="234" spans="1:7" ht="12">
      <c r="A234" s="11"/>
      <c r="B234" s="4">
        <f aca="true" t="shared" si="54" ref="B234:B251">0.1311*POWER(A234,2.165)</f>
        <v>0</v>
      </c>
      <c r="C234" s="5">
        <f aca="true" t="shared" si="55" ref="C234:C251">0.0261*POWER(A234,2.329)</f>
        <v>0</v>
      </c>
      <c r="D234" s="5">
        <f aca="true" t="shared" si="56" ref="D234:D251">0.0101*POWER(A234,1.989)</f>
        <v>0</v>
      </c>
      <c r="E234" s="5">
        <f>B234*0.0008</f>
        <v>0</v>
      </c>
      <c r="F234" s="5">
        <f>C234*0.0039</f>
        <v>0</v>
      </c>
      <c r="G234" s="6">
        <f>D234*0.0119</f>
        <v>0</v>
      </c>
    </row>
    <row r="235" spans="1:7" ht="12">
      <c r="A235" s="11"/>
      <c r="B235" s="4">
        <f t="shared" si="54"/>
        <v>0</v>
      </c>
      <c r="C235" s="5">
        <f t="shared" si="55"/>
        <v>0</v>
      </c>
      <c r="D235" s="5">
        <f t="shared" si="56"/>
        <v>0</v>
      </c>
      <c r="E235" s="5">
        <f aca="true" t="shared" si="57" ref="E235:E251">B235*0.0008</f>
        <v>0</v>
      </c>
      <c r="F235" s="5">
        <f aca="true" t="shared" si="58" ref="F235:F251">C235*0.0039</f>
        <v>0</v>
      </c>
      <c r="G235" s="6">
        <f aca="true" t="shared" si="59" ref="G235:G251">D235*0.0119</f>
        <v>0</v>
      </c>
    </row>
    <row r="236" spans="1:7" ht="12">
      <c r="A236" s="11"/>
      <c r="B236" s="4">
        <f t="shared" si="54"/>
        <v>0</v>
      </c>
      <c r="C236" s="5">
        <f t="shared" si="55"/>
        <v>0</v>
      </c>
      <c r="D236" s="5">
        <f t="shared" si="56"/>
        <v>0</v>
      </c>
      <c r="E236" s="5">
        <f t="shared" si="57"/>
        <v>0</v>
      </c>
      <c r="F236" s="5">
        <f t="shared" si="58"/>
        <v>0</v>
      </c>
      <c r="G236" s="6">
        <f t="shared" si="59"/>
        <v>0</v>
      </c>
    </row>
    <row r="237" spans="1:7" ht="12">
      <c r="A237" s="11"/>
      <c r="B237" s="4">
        <f t="shared" si="54"/>
        <v>0</v>
      </c>
      <c r="C237" s="5">
        <f t="shared" si="55"/>
        <v>0</v>
      </c>
      <c r="D237" s="5">
        <f t="shared" si="56"/>
        <v>0</v>
      </c>
      <c r="E237" s="5">
        <f t="shared" si="57"/>
        <v>0</v>
      </c>
      <c r="F237" s="5">
        <f t="shared" si="58"/>
        <v>0</v>
      </c>
      <c r="G237" s="6">
        <f t="shared" si="59"/>
        <v>0</v>
      </c>
    </row>
    <row r="238" spans="1:7" ht="12">
      <c r="A238" s="11"/>
      <c r="B238" s="4">
        <f t="shared" si="54"/>
        <v>0</v>
      </c>
      <c r="C238" s="5">
        <f t="shared" si="55"/>
        <v>0</v>
      </c>
      <c r="D238" s="5">
        <f t="shared" si="56"/>
        <v>0</v>
      </c>
      <c r="E238" s="5">
        <f t="shared" si="57"/>
        <v>0</v>
      </c>
      <c r="F238" s="5">
        <f t="shared" si="58"/>
        <v>0</v>
      </c>
      <c r="G238" s="6">
        <f t="shared" si="59"/>
        <v>0</v>
      </c>
    </row>
    <row r="239" spans="1:7" ht="12">
      <c r="A239" s="11"/>
      <c r="B239" s="4">
        <f t="shared" si="54"/>
        <v>0</v>
      </c>
      <c r="C239" s="5">
        <f t="shared" si="55"/>
        <v>0</v>
      </c>
      <c r="D239" s="5">
        <f t="shared" si="56"/>
        <v>0</v>
      </c>
      <c r="E239" s="5">
        <f t="shared" si="57"/>
        <v>0</v>
      </c>
      <c r="F239" s="5">
        <f t="shared" si="58"/>
        <v>0</v>
      </c>
      <c r="G239" s="6">
        <f t="shared" si="59"/>
        <v>0</v>
      </c>
    </row>
    <row r="240" spans="1:7" ht="12">
      <c r="A240" s="11"/>
      <c r="B240" s="4">
        <f t="shared" si="54"/>
        <v>0</v>
      </c>
      <c r="C240" s="5">
        <f t="shared" si="55"/>
        <v>0</v>
      </c>
      <c r="D240" s="5">
        <f t="shared" si="56"/>
        <v>0</v>
      </c>
      <c r="E240" s="5">
        <f t="shared" si="57"/>
        <v>0</v>
      </c>
      <c r="F240" s="5">
        <f t="shared" si="58"/>
        <v>0</v>
      </c>
      <c r="G240" s="6">
        <f t="shared" si="59"/>
        <v>0</v>
      </c>
    </row>
    <row r="241" spans="1:7" ht="12">
      <c r="A241" s="11"/>
      <c r="B241" s="4">
        <f t="shared" si="54"/>
        <v>0</v>
      </c>
      <c r="C241" s="5">
        <f t="shared" si="55"/>
        <v>0</v>
      </c>
      <c r="D241" s="5">
        <f t="shared" si="56"/>
        <v>0</v>
      </c>
      <c r="E241" s="5">
        <f t="shared" si="57"/>
        <v>0</v>
      </c>
      <c r="F241" s="5">
        <f t="shared" si="58"/>
        <v>0</v>
      </c>
      <c r="G241" s="6">
        <f t="shared" si="59"/>
        <v>0</v>
      </c>
    </row>
    <row r="242" spans="1:7" ht="12">
      <c r="A242" s="11"/>
      <c r="B242" s="4">
        <f t="shared" si="54"/>
        <v>0</v>
      </c>
      <c r="C242" s="5">
        <f t="shared" si="55"/>
        <v>0</v>
      </c>
      <c r="D242" s="5">
        <f t="shared" si="56"/>
        <v>0</v>
      </c>
      <c r="E242" s="5">
        <f t="shared" si="57"/>
        <v>0</v>
      </c>
      <c r="F242" s="5">
        <f t="shared" si="58"/>
        <v>0</v>
      </c>
      <c r="G242" s="6">
        <f t="shared" si="59"/>
        <v>0</v>
      </c>
    </row>
    <row r="243" spans="1:7" ht="12">
      <c r="A243" s="11"/>
      <c r="B243" s="4">
        <f t="shared" si="54"/>
        <v>0</v>
      </c>
      <c r="C243" s="5">
        <f t="shared" si="55"/>
        <v>0</v>
      </c>
      <c r="D243" s="5">
        <f t="shared" si="56"/>
        <v>0</v>
      </c>
      <c r="E243" s="5">
        <f t="shared" si="57"/>
        <v>0</v>
      </c>
      <c r="F243" s="5">
        <f t="shared" si="58"/>
        <v>0</v>
      </c>
      <c r="G243" s="6">
        <f t="shared" si="59"/>
        <v>0</v>
      </c>
    </row>
    <row r="244" spans="1:7" ht="12">
      <c r="A244" s="11"/>
      <c r="B244" s="4">
        <f t="shared" si="54"/>
        <v>0</v>
      </c>
      <c r="C244" s="5">
        <f t="shared" si="55"/>
        <v>0</v>
      </c>
      <c r="D244" s="5">
        <f t="shared" si="56"/>
        <v>0</v>
      </c>
      <c r="E244" s="5">
        <f t="shared" si="57"/>
        <v>0</v>
      </c>
      <c r="F244" s="5">
        <f t="shared" si="58"/>
        <v>0</v>
      </c>
      <c r="G244" s="6">
        <f t="shared" si="59"/>
        <v>0</v>
      </c>
    </row>
    <row r="245" spans="1:7" ht="12">
      <c r="A245" s="11"/>
      <c r="B245" s="4">
        <f t="shared" si="54"/>
        <v>0</v>
      </c>
      <c r="C245" s="5">
        <f t="shared" si="55"/>
        <v>0</v>
      </c>
      <c r="D245" s="5">
        <f t="shared" si="56"/>
        <v>0</v>
      </c>
      <c r="E245" s="5">
        <f t="shared" si="57"/>
        <v>0</v>
      </c>
      <c r="F245" s="5">
        <f t="shared" si="58"/>
        <v>0</v>
      </c>
      <c r="G245" s="6">
        <f t="shared" si="59"/>
        <v>0</v>
      </c>
    </row>
    <row r="246" spans="1:7" ht="12">
      <c r="A246" s="11"/>
      <c r="B246" s="4">
        <f t="shared" si="54"/>
        <v>0</v>
      </c>
      <c r="C246" s="5">
        <f t="shared" si="55"/>
        <v>0</v>
      </c>
      <c r="D246" s="5">
        <f t="shared" si="56"/>
        <v>0</v>
      </c>
      <c r="E246" s="5">
        <f t="shared" si="57"/>
        <v>0</v>
      </c>
      <c r="F246" s="5">
        <f t="shared" si="58"/>
        <v>0</v>
      </c>
      <c r="G246" s="6">
        <f t="shared" si="59"/>
        <v>0</v>
      </c>
    </row>
    <row r="247" spans="1:7" ht="12">
      <c r="A247" s="11"/>
      <c r="B247" s="4">
        <f t="shared" si="54"/>
        <v>0</v>
      </c>
      <c r="C247" s="5">
        <f t="shared" si="55"/>
        <v>0</v>
      </c>
      <c r="D247" s="5">
        <f t="shared" si="56"/>
        <v>0</v>
      </c>
      <c r="E247" s="5">
        <f t="shared" si="57"/>
        <v>0</v>
      </c>
      <c r="F247" s="5">
        <f t="shared" si="58"/>
        <v>0</v>
      </c>
      <c r="G247" s="6">
        <f t="shared" si="59"/>
        <v>0</v>
      </c>
    </row>
    <row r="248" spans="1:7" ht="12">
      <c r="A248" s="11"/>
      <c r="B248" s="4">
        <f t="shared" si="54"/>
        <v>0</v>
      </c>
      <c r="C248" s="5">
        <f t="shared" si="55"/>
        <v>0</v>
      </c>
      <c r="D248" s="5">
        <f t="shared" si="56"/>
        <v>0</v>
      </c>
      <c r="E248" s="5">
        <f t="shared" si="57"/>
        <v>0</v>
      </c>
      <c r="F248" s="5">
        <f t="shared" si="58"/>
        <v>0</v>
      </c>
      <c r="G248" s="6">
        <f t="shared" si="59"/>
        <v>0</v>
      </c>
    </row>
    <row r="249" spans="1:7" ht="12">
      <c r="A249" s="11"/>
      <c r="B249" s="4">
        <f t="shared" si="54"/>
        <v>0</v>
      </c>
      <c r="C249" s="5">
        <f t="shared" si="55"/>
        <v>0</v>
      </c>
      <c r="D249" s="5">
        <f t="shared" si="56"/>
        <v>0</v>
      </c>
      <c r="E249" s="5">
        <f t="shared" si="57"/>
        <v>0</v>
      </c>
      <c r="F249" s="5">
        <f t="shared" si="58"/>
        <v>0</v>
      </c>
      <c r="G249" s="6">
        <f t="shared" si="59"/>
        <v>0</v>
      </c>
    </row>
    <row r="250" spans="1:7" ht="12">
      <c r="A250" s="11"/>
      <c r="B250" s="4">
        <f t="shared" si="54"/>
        <v>0</v>
      </c>
      <c r="C250" s="5">
        <f t="shared" si="55"/>
        <v>0</v>
      </c>
      <c r="D250" s="5">
        <f t="shared" si="56"/>
        <v>0</v>
      </c>
      <c r="E250" s="5">
        <f t="shared" si="57"/>
        <v>0</v>
      </c>
      <c r="F250" s="5">
        <f t="shared" si="58"/>
        <v>0</v>
      </c>
      <c r="G250" s="6">
        <f t="shared" si="59"/>
        <v>0</v>
      </c>
    </row>
    <row r="251" spans="1:9" ht="12.75" thickBot="1">
      <c r="A251" s="12"/>
      <c r="B251" s="7">
        <f t="shared" si="54"/>
        <v>0</v>
      </c>
      <c r="C251" s="8">
        <f t="shared" si="55"/>
        <v>0</v>
      </c>
      <c r="D251" s="8">
        <f t="shared" si="56"/>
        <v>0</v>
      </c>
      <c r="E251" s="8">
        <f t="shared" si="57"/>
        <v>0</v>
      </c>
      <c r="F251" s="8">
        <f t="shared" si="58"/>
        <v>0</v>
      </c>
      <c r="G251" s="9">
        <f t="shared" si="59"/>
        <v>0</v>
      </c>
      <c r="H251" t="s">
        <v>8</v>
      </c>
      <c r="I251" t="s">
        <v>9</v>
      </c>
    </row>
    <row r="252" spans="1:9" ht="12">
      <c r="A252" t="s">
        <v>10</v>
      </c>
      <c r="B252">
        <f>SUM(B234:B251)/1000/0.045</f>
        <v>0</v>
      </c>
      <c r="C252">
        <f>SUM(C234:C251)/1000/0.045</f>
        <v>0</v>
      </c>
      <c r="D252">
        <f>SUM(D234:D251)/1000/0.045</f>
        <v>0</v>
      </c>
      <c r="H252">
        <f>SUM(B252:D252)</f>
        <v>0</v>
      </c>
      <c r="I252">
        <f>SUM(E253:G253)</f>
        <v>0</v>
      </c>
    </row>
    <row r="253" spans="1:7" ht="12">
      <c r="A253" t="s">
        <v>11</v>
      </c>
      <c r="E253">
        <f>SUM(E234:E251)/0.045</f>
        <v>0</v>
      </c>
      <c r="F253">
        <f>SUM(F234:F251)/0.045</f>
        <v>0</v>
      </c>
      <c r="G253">
        <f>SUM(G234:G251)/0.045</f>
        <v>0</v>
      </c>
    </row>
    <row r="257" ht="12.75" thickBot="1">
      <c r="A257" t="s">
        <v>21</v>
      </c>
    </row>
    <row r="258" spans="1:7" ht="12">
      <c r="A258" s="10" t="s">
        <v>1</v>
      </c>
      <c r="B258" s="1" t="s">
        <v>2</v>
      </c>
      <c r="C258" s="2" t="s">
        <v>3</v>
      </c>
      <c r="D258" s="2" t="s">
        <v>4</v>
      </c>
      <c r="E258" s="2" t="s">
        <v>5</v>
      </c>
      <c r="F258" s="2" t="s">
        <v>6</v>
      </c>
      <c r="G258" s="3" t="s">
        <v>7</v>
      </c>
    </row>
    <row r="259" spans="1:7" ht="12">
      <c r="A259" s="11"/>
      <c r="B259" s="4">
        <f>0.1426*POWER(A259,2.176)</f>
        <v>0</v>
      </c>
      <c r="C259" s="5">
        <f>0.0165*POWER(A259,2.312)</f>
        <v>0</v>
      </c>
      <c r="D259" s="5">
        <f>0.011*POWER(A259,1.973)</f>
        <v>0</v>
      </c>
      <c r="E259" s="5">
        <f>B259*0.0009</f>
        <v>0</v>
      </c>
      <c r="F259" s="5">
        <f>C259*0.0045</f>
        <v>0</v>
      </c>
      <c r="G259" s="6">
        <f>D259*0.0131</f>
        <v>0</v>
      </c>
    </row>
    <row r="260" spans="1:7" ht="12">
      <c r="A260" s="11"/>
      <c r="B260" s="4">
        <f aca="true" t="shared" si="60" ref="B260:B276">0.1426*POWER(A260,2.176)</f>
        <v>0</v>
      </c>
      <c r="C260" s="5">
        <f aca="true" t="shared" si="61" ref="C260:C276">0.0165*POWER(A260,2.312)</f>
        <v>0</v>
      </c>
      <c r="D260" s="5">
        <f aca="true" t="shared" si="62" ref="D260:D276">0.011*POWER(A260,1.973)</f>
        <v>0</v>
      </c>
      <c r="E260" s="5">
        <f aca="true" t="shared" si="63" ref="E260:E276">B260*0.0009</f>
        <v>0</v>
      </c>
      <c r="F260" s="5">
        <f aca="true" t="shared" si="64" ref="F260:F276">C260*0.0045</f>
        <v>0</v>
      </c>
      <c r="G260" s="6">
        <f aca="true" t="shared" si="65" ref="G260:G276">D260*0.0131</f>
        <v>0</v>
      </c>
    </row>
    <row r="261" spans="1:7" ht="12">
      <c r="A261" s="11"/>
      <c r="B261" s="4">
        <f t="shared" si="60"/>
        <v>0</v>
      </c>
      <c r="C261" s="5">
        <f t="shared" si="61"/>
        <v>0</v>
      </c>
      <c r="D261" s="5">
        <f t="shared" si="62"/>
        <v>0</v>
      </c>
      <c r="E261" s="5">
        <f t="shared" si="63"/>
        <v>0</v>
      </c>
      <c r="F261" s="5">
        <f t="shared" si="64"/>
        <v>0</v>
      </c>
      <c r="G261" s="6">
        <f t="shared" si="65"/>
        <v>0</v>
      </c>
    </row>
    <row r="262" spans="1:7" ht="12">
      <c r="A262" s="11"/>
      <c r="B262" s="4">
        <f t="shared" si="60"/>
        <v>0</v>
      </c>
      <c r="C262" s="5">
        <f t="shared" si="61"/>
        <v>0</v>
      </c>
      <c r="D262" s="5">
        <f t="shared" si="62"/>
        <v>0</v>
      </c>
      <c r="E262" s="5">
        <f t="shared" si="63"/>
        <v>0</v>
      </c>
      <c r="F262" s="5">
        <f t="shared" si="64"/>
        <v>0</v>
      </c>
      <c r="G262" s="6">
        <f t="shared" si="65"/>
        <v>0</v>
      </c>
    </row>
    <row r="263" spans="1:7" ht="12">
      <c r="A263" s="11"/>
      <c r="B263" s="4">
        <f t="shared" si="60"/>
        <v>0</v>
      </c>
      <c r="C263" s="5">
        <f t="shared" si="61"/>
        <v>0</v>
      </c>
      <c r="D263" s="5">
        <f t="shared" si="62"/>
        <v>0</v>
      </c>
      <c r="E263" s="5">
        <f t="shared" si="63"/>
        <v>0</v>
      </c>
      <c r="F263" s="5">
        <f t="shared" si="64"/>
        <v>0</v>
      </c>
      <c r="G263" s="6">
        <f t="shared" si="65"/>
        <v>0</v>
      </c>
    </row>
    <row r="264" spans="1:7" ht="12">
      <c r="A264" s="11"/>
      <c r="B264" s="4">
        <f t="shared" si="60"/>
        <v>0</v>
      </c>
      <c r="C264" s="5">
        <f t="shared" si="61"/>
        <v>0</v>
      </c>
      <c r="D264" s="5">
        <f t="shared" si="62"/>
        <v>0</v>
      </c>
      <c r="E264" s="5">
        <f t="shared" si="63"/>
        <v>0</v>
      </c>
      <c r="F264" s="5">
        <f t="shared" si="64"/>
        <v>0</v>
      </c>
      <c r="G264" s="6">
        <f t="shared" si="65"/>
        <v>0</v>
      </c>
    </row>
    <row r="265" spans="1:7" ht="12">
      <c r="A265" s="11"/>
      <c r="B265" s="4">
        <f t="shared" si="60"/>
        <v>0</v>
      </c>
      <c r="C265" s="5">
        <f t="shared" si="61"/>
        <v>0</v>
      </c>
      <c r="D265" s="5">
        <f t="shared" si="62"/>
        <v>0</v>
      </c>
      <c r="E265" s="5">
        <f t="shared" si="63"/>
        <v>0</v>
      </c>
      <c r="F265" s="5">
        <f t="shared" si="64"/>
        <v>0</v>
      </c>
      <c r="G265" s="6">
        <f t="shared" si="65"/>
        <v>0</v>
      </c>
    </row>
    <row r="266" spans="1:7" ht="12">
      <c r="A266" s="11"/>
      <c r="B266" s="4">
        <f t="shared" si="60"/>
        <v>0</v>
      </c>
      <c r="C266" s="5">
        <f t="shared" si="61"/>
        <v>0</v>
      </c>
      <c r="D266" s="5">
        <f t="shared" si="62"/>
        <v>0</v>
      </c>
      <c r="E266" s="5">
        <f t="shared" si="63"/>
        <v>0</v>
      </c>
      <c r="F266" s="5">
        <f t="shared" si="64"/>
        <v>0</v>
      </c>
      <c r="G266" s="6">
        <f t="shared" si="65"/>
        <v>0</v>
      </c>
    </row>
    <row r="267" spans="1:7" ht="12">
      <c r="A267" s="11"/>
      <c r="B267" s="4">
        <f t="shared" si="60"/>
        <v>0</v>
      </c>
      <c r="C267" s="5">
        <f t="shared" si="61"/>
        <v>0</v>
      </c>
      <c r="D267" s="5">
        <f t="shared" si="62"/>
        <v>0</v>
      </c>
      <c r="E267" s="5">
        <f t="shared" si="63"/>
        <v>0</v>
      </c>
      <c r="F267" s="5">
        <f t="shared" si="64"/>
        <v>0</v>
      </c>
      <c r="G267" s="6">
        <f t="shared" si="65"/>
        <v>0</v>
      </c>
    </row>
    <row r="268" spans="1:7" ht="12">
      <c r="A268" s="11"/>
      <c r="B268" s="4">
        <f t="shared" si="60"/>
        <v>0</v>
      </c>
      <c r="C268" s="5">
        <f t="shared" si="61"/>
        <v>0</v>
      </c>
      <c r="D268" s="5">
        <f t="shared" si="62"/>
        <v>0</v>
      </c>
      <c r="E268" s="5">
        <f t="shared" si="63"/>
        <v>0</v>
      </c>
      <c r="F268" s="5">
        <f t="shared" si="64"/>
        <v>0</v>
      </c>
      <c r="G268" s="6">
        <f t="shared" si="65"/>
        <v>0</v>
      </c>
    </row>
    <row r="269" spans="1:7" ht="12">
      <c r="A269" s="11"/>
      <c r="B269" s="4">
        <f t="shared" si="60"/>
        <v>0</v>
      </c>
      <c r="C269" s="5">
        <f t="shared" si="61"/>
        <v>0</v>
      </c>
      <c r="D269" s="5">
        <f t="shared" si="62"/>
        <v>0</v>
      </c>
      <c r="E269" s="5">
        <f t="shared" si="63"/>
        <v>0</v>
      </c>
      <c r="F269" s="5">
        <f t="shared" si="64"/>
        <v>0</v>
      </c>
      <c r="G269" s="6">
        <f t="shared" si="65"/>
        <v>0</v>
      </c>
    </row>
    <row r="270" spans="1:7" ht="12">
      <c r="A270" s="11"/>
      <c r="B270" s="4">
        <f t="shared" si="60"/>
        <v>0</v>
      </c>
      <c r="C270" s="5">
        <f t="shared" si="61"/>
        <v>0</v>
      </c>
      <c r="D270" s="5">
        <f t="shared" si="62"/>
        <v>0</v>
      </c>
      <c r="E270" s="5">
        <f t="shared" si="63"/>
        <v>0</v>
      </c>
      <c r="F270" s="5">
        <f t="shared" si="64"/>
        <v>0</v>
      </c>
      <c r="G270" s="6">
        <f t="shared" si="65"/>
        <v>0</v>
      </c>
    </row>
    <row r="271" spans="1:7" ht="12">
      <c r="A271" s="11"/>
      <c r="B271" s="4">
        <f t="shared" si="60"/>
        <v>0</v>
      </c>
      <c r="C271" s="5">
        <f t="shared" si="61"/>
        <v>0</v>
      </c>
      <c r="D271" s="5">
        <f t="shared" si="62"/>
        <v>0</v>
      </c>
      <c r="E271" s="5">
        <f t="shared" si="63"/>
        <v>0</v>
      </c>
      <c r="F271" s="5">
        <f t="shared" si="64"/>
        <v>0</v>
      </c>
      <c r="G271" s="6">
        <f t="shared" si="65"/>
        <v>0</v>
      </c>
    </row>
    <row r="272" spans="1:7" ht="12">
      <c r="A272" s="11"/>
      <c r="B272" s="4">
        <f t="shared" si="60"/>
        <v>0</v>
      </c>
      <c r="C272" s="5">
        <f t="shared" si="61"/>
        <v>0</v>
      </c>
      <c r="D272" s="5">
        <f t="shared" si="62"/>
        <v>0</v>
      </c>
      <c r="E272" s="5">
        <f t="shared" si="63"/>
        <v>0</v>
      </c>
      <c r="F272" s="5">
        <f t="shared" si="64"/>
        <v>0</v>
      </c>
      <c r="G272" s="6">
        <f t="shared" si="65"/>
        <v>0</v>
      </c>
    </row>
    <row r="273" spans="1:7" ht="12">
      <c r="A273" s="11"/>
      <c r="B273" s="4">
        <f t="shared" si="60"/>
        <v>0</v>
      </c>
      <c r="C273" s="5">
        <f t="shared" si="61"/>
        <v>0</v>
      </c>
      <c r="D273" s="5">
        <f t="shared" si="62"/>
        <v>0</v>
      </c>
      <c r="E273" s="5">
        <f t="shared" si="63"/>
        <v>0</v>
      </c>
      <c r="F273" s="5">
        <f t="shared" si="64"/>
        <v>0</v>
      </c>
      <c r="G273" s="6">
        <f t="shared" si="65"/>
        <v>0</v>
      </c>
    </row>
    <row r="274" spans="1:7" ht="12">
      <c r="A274" s="11"/>
      <c r="B274" s="4">
        <f t="shared" si="60"/>
        <v>0</v>
      </c>
      <c r="C274" s="5">
        <f t="shared" si="61"/>
        <v>0</v>
      </c>
      <c r="D274" s="5">
        <f t="shared" si="62"/>
        <v>0</v>
      </c>
      <c r="E274" s="5">
        <f t="shared" si="63"/>
        <v>0</v>
      </c>
      <c r="F274" s="5">
        <f t="shared" si="64"/>
        <v>0</v>
      </c>
      <c r="G274" s="6">
        <f t="shared" si="65"/>
        <v>0</v>
      </c>
    </row>
    <row r="275" spans="1:7" ht="12">
      <c r="A275" s="11"/>
      <c r="B275" s="4">
        <f t="shared" si="60"/>
        <v>0</v>
      </c>
      <c r="C275" s="5">
        <f t="shared" si="61"/>
        <v>0</v>
      </c>
      <c r="D275" s="5">
        <f t="shared" si="62"/>
        <v>0</v>
      </c>
      <c r="E275" s="5">
        <f t="shared" si="63"/>
        <v>0</v>
      </c>
      <c r="F275" s="5">
        <f t="shared" si="64"/>
        <v>0</v>
      </c>
      <c r="G275" s="6">
        <f t="shared" si="65"/>
        <v>0</v>
      </c>
    </row>
    <row r="276" spans="1:9" ht="12.75" thickBot="1">
      <c r="A276" s="12"/>
      <c r="B276" s="7">
        <f t="shared" si="60"/>
        <v>0</v>
      </c>
      <c r="C276" s="8">
        <f t="shared" si="61"/>
        <v>0</v>
      </c>
      <c r="D276" s="8">
        <f t="shared" si="62"/>
        <v>0</v>
      </c>
      <c r="E276" s="8">
        <f t="shared" si="63"/>
        <v>0</v>
      </c>
      <c r="F276" s="8">
        <f t="shared" si="64"/>
        <v>0</v>
      </c>
      <c r="G276" s="9">
        <f t="shared" si="65"/>
        <v>0</v>
      </c>
      <c r="H276" t="s">
        <v>8</v>
      </c>
      <c r="I276" t="s">
        <v>9</v>
      </c>
    </row>
    <row r="277" spans="1:9" ht="12">
      <c r="A277" t="s">
        <v>10</v>
      </c>
      <c r="B277">
        <f>SUM(B259:B276)/1000/0.045</f>
        <v>0</v>
      </c>
      <c r="C277">
        <f>SUM(C259:C276)/1000/0.045</f>
        <v>0</v>
      </c>
      <c r="D277">
        <f>SUM(D259:D276)/1000/0.045</f>
        <v>0</v>
      </c>
      <c r="H277">
        <f>SUM(B277:D277)</f>
        <v>0</v>
      </c>
      <c r="I277">
        <f>SUM(E278:G278)</f>
        <v>0</v>
      </c>
    </row>
    <row r="278" spans="1:7" ht="12">
      <c r="A278" t="s">
        <v>11</v>
      </c>
      <c r="E278">
        <f>SUM(E259:E276)/0.045</f>
        <v>0</v>
      </c>
      <c r="F278">
        <f>SUM(F259:F276)/0.045</f>
        <v>0</v>
      </c>
      <c r="G278">
        <f>SUM(G259:G276)/0.045</f>
        <v>0</v>
      </c>
    </row>
    <row r="282" ht="12.75" thickBot="1">
      <c r="A282" t="s">
        <v>22</v>
      </c>
    </row>
    <row r="283" spans="1:7" ht="12">
      <c r="A283" s="10" t="s">
        <v>1</v>
      </c>
      <c r="B283" s="1" t="s">
        <v>2</v>
      </c>
      <c r="C283" s="2" t="s">
        <v>3</v>
      </c>
      <c r="D283" s="2" t="s">
        <v>4</v>
      </c>
      <c r="E283" s="2" t="s">
        <v>5</v>
      </c>
      <c r="F283" s="2" t="s">
        <v>6</v>
      </c>
      <c r="G283" s="3" t="s">
        <v>7</v>
      </c>
    </row>
    <row r="284" spans="1:7" ht="12">
      <c r="A284" s="11"/>
      <c r="B284" s="4">
        <f>0.1533*POWER(A284,2.161)</f>
        <v>0</v>
      </c>
      <c r="C284" s="5">
        <f>0.0179*POWER(A284,2.336)</f>
        <v>0</v>
      </c>
      <c r="D284" s="5">
        <f>0.0103*POWER(A284,1.954)</f>
        <v>0</v>
      </c>
      <c r="E284" s="5">
        <f>B284*0.0009</f>
        <v>0</v>
      </c>
      <c r="F284" s="5">
        <f>C284*0.0045</f>
        <v>0</v>
      </c>
      <c r="G284" s="6">
        <f>D284*0.0131</f>
        <v>0</v>
      </c>
    </row>
    <row r="285" spans="1:7" ht="12">
      <c r="A285" s="11"/>
      <c r="B285" s="4">
        <f aca="true" t="shared" si="66" ref="B285:B301">0.1533*POWER(A285,2.161)</f>
        <v>0</v>
      </c>
      <c r="C285" s="5">
        <f aca="true" t="shared" si="67" ref="C285:C301">0.0179*POWER(A285,2.336)</f>
        <v>0</v>
      </c>
      <c r="D285" s="5">
        <f aca="true" t="shared" si="68" ref="D285:D301">0.0103*POWER(A285,1.954)</f>
        <v>0</v>
      </c>
      <c r="E285" s="5">
        <f aca="true" t="shared" si="69" ref="E285:E301">B285*0.0009</f>
        <v>0</v>
      </c>
      <c r="F285" s="5">
        <f aca="true" t="shared" si="70" ref="F285:F301">C285*0.0045</f>
        <v>0</v>
      </c>
      <c r="G285" s="6">
        <f aca="true" t="shared" si="71" ref="G285:G301">D285*0.0131</f>
        <v>0</v>
      </c>
    </row>
    <row r="286" spans="1:7" ht="12">
      <c r="A286" s="11"/>
      <c r="B286" s="4">
        <f t="shared" si="66"/>
        <v>0</v>
      </c>
      <c r="C286" s="5">
        <f t="shared" si="67"/>
        <v>0</v>
      </c>
      <c r="D286" s="5">
        <f t="shared" si="68"/>
        <v>0</v>
      </c>
      <c r="E286" s="5">
        <f t="shared" si="69"/>
        <v>0</v>
      </c>
      <c r="F286" s="5">
        <f t="shared" si="70"/>
        <v>0</v>
      </c>
      <c r="G286" s="6">
        <f t="shared" si="71"/>
        <v>0</v>
      </c>
    </row>
    <row r="287" spans="1:7" ht="12">
      <c r="A287" s="11"/>
      <c r="B287" s="4">
        <f t="shared" si="66"/>
        <v>0</v>
      </c>
      <c r="C287" s="5">
        <f t="shared" si="67"/>
        <v>0</v>
      </c>
      <c r="D287" s="5">
        <f t="shared" si="68"/>
        <v>0</v>
      </c>
      <c r="E287" s="5">
        <f t="shared" si="69"/>
        <v>0</v>
      </c>
      <c r="F287" s="5">
        <f t="shared" si="70"/>
        <v>0</v>
      </c>
      <c r="G287" s="6">
        <f t="shared" si="71"/>
        <v>0</v>
      </c>
    </row>
    <row r="288" spans="1:7" ht="12">
      <c r="A288" s="11"/>
      <c r="B288" s="4">
        <f t="shared" si="66"/>
        <v>0</v>
      </c>
      <c r="C288" s="5">
        <f t="shared" si="67"/>
        <v>0</v>
      </c>
      <c r="D288" s="5">
        <f t="shared" si="68"/>
        <v>0</v>
      </c>
      <c r="E288" s="5">
        <f t="shared" si="69"/>
        <v>0</v>
      </c>
      <c r="F288" s="5">
        <f t="shared" si="70"/>
        <v>0</v>
      </c>
      <c r="G288" s="6">
        <f t="shared" si="71"/>
        <v>0</v>
      </c>
    </row>
    <row r="289" spans="1:7" ht="12">
      <c r="A289" s="11"/>
      <c r="B289" s="4">
        <f t="shared" si="66"/>
        <v>0</v>
      </c>
      <c r="C289" s="5">
        <f t="shared" si="67"/>
        <v>0</v>
      </c>
      <c r="D289" s="5">
        <f t="shared" si="68"/>
        <v>0</v>
      </c>
      <c r="E289" s="5">
        <f t="shared" si="69"/>
        <v>0</v>
      </c>
      <c r="F289" s="5">
        <f t="shared" si="70"/>
        <v>0</v>
      </c>
      <c r="G289" s="6">
        <f t="shared" si="71"/>
        <v>0</v>
      </c>
    </row>
    <row r="290" spans="1:7" ht="12">
      <c r="A290" s="11"/>
      <c r="B290" s="4">
        <f t="shared" si="66"/>
        <v>0</v>
      </c>
      <c r="C290" s="5">
        <f t="shared" si="67"/>
        <v>0</v>
      </c>
      <c r="D290" s="5">
        <f t="shared" si="68"/>
        <v>0</v>
      </c>
      <c r="E290" s="5">
        <f t="shared" si="69"/>
        <v>0</v>
      </c>
      <c r="F290" s="5">
        <f t="shared" si="70"/>
        <v>0</v>
      </c>
      <c r="G290" s="6">
        <f t="shared" si="71"/>
        <v>0</v>
      </c>
    </row>
    <row r="291" spans="1:7" ht="12">
      <c r="A291" s="11"/>
      <c r="B291" s="4">
        <f t="shared" si="66"/>
        <v>0</v>
      </c>
      <c r="C291" s="5">
        <f t="shared" si="67"/>
        <v>0</v>
      </c>
      <c r="D291" s="5">
        <f t="shared" si="68"/>
        <v>0</v>
      </c>
      <c r="E291" s="5">
        <f t="shared" si="69"/>
        <v>0</v>
      </c>
      <c r="F291" s="5">
        <f t="shared" si="70"/>
        <v>0</v>
      </c>
      <c r="G291" s="6">
        <f t="shared" si="71"/>
        <v>0</v>
      </c>
    </row>
    <row r="292" spans="1:7" ht="12">
      <c r="A292" s="11"/>
      <c r="B292" s="4">
        <f t="shared" si="66"/>
        <v>0</v>
      </c>
      <c r="C292" s="5">
        <f t="shared" si="67"/>
        <v>0</v>
      </c>
      <c r="D292" s="5">
        <f t="shared" si="68"/>
        <v>0</v>
      </c>
      <c r="E292" s="5">
        <f t="shared" si="69"/>
        <v>0</v>
      </c>
      <c r="F292" s="5">
        <f t="shared" si="70"/>
        <v>0</v>
      </c>
      <c r="G292" s="6">
        <f t="shared" si="71"/>
        <v>0</v>
      </c>
    </row>
    <row r="293" spans="1:7" ht="12">
      <c r="A293" s="11"/>
      <c r="B293" s="4">
        <f t="shared" si="66"/>
        <v>0</v>
      </c>
      <c r="C293" s="5">
        <f t="shared" si="67"/>
        <v>0</v>
      </c>
      <c r="D293" s="5">
        <f t="shared" si="68"/>
        <v>0</v>
      </c>
      <c r="E293" s="5">
        <f t="shared" si="69"/>
        <v>0</v>
      </c>
      <c r="F293" s="5">
        <f t="shared" si="70"/>
        <v>0</v>
      </c>
      <c r="G293" s="6">
        <f t="shared" si="71"/>
        <v>0</v>
      </c>
    </row>
    <row r="294" spans="1:7" ht="12">
      <c r="A294" s="11"/>
      <c r="B294" s="4">
        <f t="shared" si="66"/>
        <v>0</v>
      </c>
      <c r="C294" s="5">
        <f t="shared" si="67"/>
        <v>0</v>
      </c>
      <c r="D294" s="5">
        <f t="shared" si="68"/>
        <v>0</v>
      </c>
      <c r="E294" s="5">
        <f t="shared" si="69"/>
        <v>0</v>
      </c>
      <c r="F294" s="5">
        <f t="shared" si="70"/>
        <v>0</v>
      </c>
      <c r="G294" s="6">
        <f t="shared" si="71"/>
        <v>0</v>
      </c>
    </row>
    <row r="295" spans="1:7" ht="12">
      <c r="A295" s="11"/>
      <c r="B295" s="4">
        <f t="shared" si="66"/>
        <v>0</v>
      </c>
      <c r="C295" s="5">
        <f t="shared" si="67"/>
        <v>0</v>
      </c>
      <c r="D295" s="5">
        <f t="shared" si="68"/>
        <v>0</v>
      </c>
      <c r="E295" s="5">
        <f t="shared" si="69"/>
        <v>0</v>
      </c>
      <c r="F295" s="5">
        <f t="shared" si="70"/>
        <v>0</v>
      </c>
      <c r="G295" s="6">
        <f t="shared" si="71"/>
        <v>0</v>
      </c>
    </row>
    <row r="296" spans="1:7" ht="12">
      <c r="A296" s="11"/>
      <c r="B296" s="4">
        <f t="shared" si="66"/>
        <v>0</v>
      </c>
      <c r="C296" s="5">
        <f t="shared" si="67"/>
        <v>0</v>
      </c>
      <c r="D296" s="5">
        <f t="shared" si="68"/>
        <v>0</v>
      </c>
      <c r="E296" s="5">
        <f t="shared" si="69"/>
        <v>0</v>
      </c>
      <c r="F296" s="5">
        <f t="shared" si="70"/>
        <v>0</v>
      </c>
      <c r="G296" s="6">
        <f t="shared" si="71"/>
        <v>0</v>
      </c>
    </row>
    <row r="297" spans="1:7" ht="12">
      <c r="A297" s="11"/>
      <c r="B297" s="4">
        <f t="shared" si="66"/>
        <v>0</v>
      </c>
      <c r="C297" s="5">
        <f t="shared" si="67"/>
        <v>0</v>
      </c>
      <c r="D297" s="5">
        <f t="shared" si="68"/>
        <v>0</v>
      </c>
      <c r="E297" s="5">
        <f t="shared" si="69"/>
        <v>0</v>
      </c>
      <c r="F297" s="5">
        <f t="shared" si="70"/>
        <v>0</v>
      </c>
      <c r="G297" s="6">
        <f t="shared" si="71"/>
        <v>0</v>
      </c>
    </row>
    <row r="298" spans="1:7" ht="12">
      <c r="A298" s="11"/>
      <c r="B298" s="4">
        <f t="shared" si="66"/>
        <v>0</v>
      </c>
      <c r="C298" s="5">
        <f t="shared" si="67"/>
        <v>0</v>
      </c>
      <c r="D298" s="5">
        <f t="shared" si="68"/>
        <v>0</v>
      </c>
      <c r="E298" s="5">
        <f t="shared" si="69"/>
        <v>0</v>
      </c>
      <c r="F298" s="5">
        <f t="shared" si="70"/>
        <v>0</v>
      </c>
      <c r="G298" s="6">
        <f t="shared" si="71"/>
        <v>0</v>
      </c>
    </row>
    <row r="299" spans="1:7" ht="12">
      <c r="A299" s="11"/>
      <c r="B299" s="4">
        <f t="shared" si="66"/>
        <v>0</v>
      </c>
      <c r="C299" s="5">
        <f t="shared" si="67"/>
        <v>0</v>
      </c>
      <c r="D299" s="5">
        <f t="shared" si="68"/>
        <v>0</v>
      </c>
      <c r="E299" s="5">
        <f t="shared" si="69"/>
        <v>0</v>
      </c>
      <c r="F299" s="5">
        <f t="shared" si="70"/>
        <v>0</v>
      </c>
      <c r="G299" s="6">
        <f t="shared" si="71"/>
        <v>0</v>
      </c>
    </row>
    <row r="300" spans="1:7" ht="12">
      <c r="A300" s="11"/>
      <c r="B300" s="4">
        <f t="shared" si="66"/>
        <v>0</v>
      </c>
      <c r="C300" s="5">
        <f t="shared" si="67"/>
        <v>0</v>
      </c>
      <c r="D300" s="5">
        <f t="shared" si="68"/>
        <v>0</v>
      </c>
      <c r="E300" s="5">
        <f t="shared" si="69"/>
        <v>0</v>
      </c>
      <c r="F300" s="5">
        <f t="shared" si="70"/>
        <v>0</v>
      </c>
      <c r="G300" s="6">
        <f t="shared" si="71"/>
        <v>0</v>
      </c>
    </row>
    <row r="301" spans="1:9" ht="12.75" thickBot="1">
      <c r="A301" s="12"/>
      <c r="B301" s="7">
        <f t="shared" si="66"/>
        <v>0</v>
      </c>
      <c r="C301" s="8">
        <f t="shared" si="67"/>
        <v>0</v>
      </c>
      <c r="D301" s="8">
        <f t="shared" si="68"/>
        <v>0</v>
      </c>
      <c r="E301" s="8">
        <f t="shared" si="69"/>
        <v>0</v>
      </c>
      <c r="F301" s="8">
        <f t="shared" si="70"/>
        <v>0</v>
      </c>
      <c r="G301" s="9">
        <f t="shared" si="71"/>
        <v>0</v>
      </c>
      <c r="H301" t="s">
        <v>8</v>
      </c>
      <c r="I301" t="s">
        <v>9</v>
      </c>
    </row>
    <row r="302" spans="1:9" ht="12">
      <c r="A302" t="s">
        <v>10</v>
      </c>
      <c r="B302">
        <f>SUM(B284:B301)/1000/0.045</f>
        <v>0</v>
      </c>
      <c r="C302">
        <f>SUM(C284:C301)/1000/0.045</f>
        <v>0</v>
      </c>
      <c r="D302">
        <f>SUM(D284:D301)/1000/0.045</f>
        <v>0</v>
      </c>
      <c r="H302">
        <f>SUM(B302:D302)</f>
        <v>0</v>
      </c>
      <c r="I302">
        <f>SUM(E303:G303)</f>
        <v>0</v>
      </c>
    </row>
    <row r="303" spans="1:7" ht="12">
      <c r="A303" t="s">
        <v>11</v>
      </c>
      <c r="E303">
        <f>SUM(E284:E301)/0.045</f>
        <v>0</v>
      </c>
      <c r="F303">
        <f>SUM(F284:F301)/0.045</f>
        <v>0</v>
      </c>
      <c r="G303">
        <f>SUM(G284:G301)/0.045</f>
        <v>0</v>
      </c>
    </row>
    <row r="307" ht="12.75" thickBot="1">
      <c r="A307" t="s">
        <v>23</v>
      </c>
    </row>
    <row r="308" spans="1:7" ht="12">
      <c r="A308" s="10" t="s">
        <v>1</v>
      </c>
      <c r="B308" s="1" t="s">
        <v>2</v>
      </c>
      <c r="C308" s="2" t="s">
        <v>3</v>
      </c>
      <c r="D308" s="2" t="s">
        <v>4</v>
      </c>
      <c r="E308" s="2" t="s">
        <v>5</v>
      </c>
      <c r="F308" s="2" t="s">
        <v>6</v>
      </c>
      <c r="G308" s="3" t="s">
        <v>7</v>
      </c>
    </row>
    <row r="309" spans="1:7" ht="12">
      <c r="A309" s="11"/>
      <c r="B309" s="4">
        <f>0.1592*POWER(A309,2.234)</f>
        <v>0</v>
      </c>
      <c r="C309" s="5">
        <f>0.0071*POWER(A309,2.835)</f>
        <v>0</v>
      </c>
      <c r="D309" s="5">
        <f>0.0369*POWER(A309,1.545)</f>
        <v>0</v>
      </c>
      <c r="E309" s="5">
        <f>B309*0.0008</f>
        <v>0</v>
      </c>
      <c r="F309" s="5">
        <f>C309*0.0042</f>
        <v>0</v>
      </c>
      <c r="G309" s="6">
        <f>D309*0.0191</f>
        <v>0</v>
      </c>
    </row>
    <row r="310" spans="1:7" ht="12">
      <c r="A310" s="11"/>
      <c r="B310" s="4">
        <f aca="true" t="shared" si="72" ref="B310:B326">0.1592*POWER(A310,2.234)</f>
        <v>0</v>
      </c>
      <c r="C310" s="5">
        <f aca="true" t="shared" si="73" ref="C310:C326">0.0071*POWER(A310,2.835)</f>
        <v>0</v>
      </c>
      <c r="D310" s="5">
        <f aca="true" t="shared" si="74" ref="D310:D326">0.0369*POWER(A310,1.545)</f>
        <v>0</v>
      </c>
      <c r="E310" s="5">
        <f aca="true" t="shared" si="75" ref="E310:E326">B310*0.0008</f>
        <v>0</v>
      </c>
      <c r="F310" s="5">
        <f aca="true" t="shared" si="76" ref="F310:F326">C310*0.0042</f>
        <v>0</v>
      </c>
      <c r="G310" s="6">
        <f aca="true" t="shared" si="77" ref="G310:G326">D310*0.0191</f>
        <v>0</v>
      </c>
    </row>
    <row r="311" spans="1:7" ht="12">
      <c r="A311" s="11"/>
      <c r="B311" s="4">
        <f t="shared" si="72"/>
        <v>0</v>
      </c>
      <c r="C311" s="5">
        <f t="shared" si="73"/>
        <v>0</v>
      </c>
      <c r="D311" s="5">
        <f t="shared" si="74"/>
        <v>0</v>
      </c>
      <c r="E311" s="5">
        <f t="shared" si="75"/>
        <v>0</v>
      </c>
      <c r="F311" s="5">
        <f t="shared" si="76"/>
        <v>0</v>
      </c>
      <c r="G311" s="6">
        <f t="shared" si="77"/>
        <v>0</v>
      </c>
    </row>
    <row r="312" spans="1:7" ht="12">
      <c r="A312" s="11"/>
      <c r="B312" s="4">
        <f t="shared" si="72"/>
        <v>0</v>
      </c>
      <c r="C312" s="5">
        <f t="shared" si="73"/>
        <v>0</v>
      </c>
      <c r="D312" s="5">
        <f t="shared" si="74"/>
        <v>0</v>
      </c>
      <c r="E312" s="5">
        <f t="shared" si="75"/>
        <v>0</v>
      </c>
      <c r="F312" s="5">
        <f t="shared" si="76"/>
        <v>0</v>
      </c>
      <c r="G312" s="6">
        <f t="shared" si="77"/>
        <v>0</v>
      </c>
    </row>
    <row r="313" spans="1:7" ht="12">
      <c r="A313" s="11"/>
      <c r="B313" s="4">
        <f t="shared" si="72"/>
        <v>0</v>
      </c>
      <c r="C313" s="5">
        <f t="shared" si="73"/>
        <v>0</v>
      </c>
      <c r="D313" s="5">
        <f t="shared" si="74"/>
        <v>0</v>
      </c>
      <c r="E313" s="5">
        <f t="shared" si="75"/>
        <v>0</v>
      </c>
      <c r="F313" s="5">
        <f t="shared" si="76"/>
        <v>0</v>
      </c>
      <c r="G313" s="6">
        <f t="shared" si="77"/>
        <v>0</v>
      </c>
    </row>
    <row r="314" spans="1:7" ht="12">
      <c r="A314" s="11"/>
      <c r="B314" s="4">
        <f t="shared" si="72"/>
        <v>0</v>
      </c>
      <c r="C314" s="5">
        <f t="shared" si="73"/>
        <v>0</v>
      </c>
      <c r="D314" s="5">
        <f t="shared" si="74"/>
        <v>0</v>
      </c>
      <c r="E314" s="5">
        <f t="shared" si="75"/>
        <v>0</v>
      </c>
      <c r="F314" s="5">
        <f t="shared" si="76"/>
        <v>0</v>
      </c>
      <c r="G314" s="6">
        <f t="shared" si="77"/>
        <v>0</v>
      </c>
    </row>
    <row r="315" spans="1:7" ht="12">
      <c r="A315" s="11"/>
      <c r="B315" s="4">
        <f t="shared" si="72"/>
        <v>0</v>
      </c>
      <c r="C315" s="5">
        <f t="shared" si="73"/>
        <v>0</v>
      </c>
      <c r="D315" s="5">
        <f t="shared" si="74"/>
        <v>0</v>
      </c>
      <c r="E315" s="5">
        <f t="shared" si="75"/>
        <v>0</v>
      </c>
      <c r="F315" s="5">
        <f t="shared" si="76"/>
        <v>0</v>
      </c>
      <c r="G315" s="6">
        <f t="shared" si="77"/>
        <v>0</v>
      </c>
    </row>
    <row r="316" spans="1:7" ht="12">
      <c r="A316" s="11"/>
      <c r="B316" s="4">
        <f t="shared" si="72"/>
        <v>0</v>
      </c>
      <c r="C316" s="5">
        <f t="shared" si="73"/>
        <v>0</v>
      </c>
      <c r="D316" s="5">
        <f t="shared" si="74"/>
        <v>0</v>
      </c>
      <c r="E316" s="5">
        <f t="shared" si="75"/>
        <v>0</v>
      </c>
      <c r="F316" s="5">
        <f t="shared" si="76"/>
        <v>0</v>
      </c>
      <c r="G316" s="6">
        <f t="shared" si="77"/>
        <v>0</v>
      </c>
    </row>
    <row r="317" spans="1:7" ht="12">
      <c r="A317" s="11"/>
      <c r="B317" s="4">
        <f t="shared" si="72"/>
        <v>0</v>
      </c>
      <c r="C317" s="5">
        <f t="shared" si="73"/>
        <v>0</v>
      </c>
      <c r="D317" s="5">
        <f t="shared" si="74"/>
        <v>0</v>
      </c>
      <c r="E317" s="5">
        <f t="shared" si="75"/>
        <v>0</v>
      </c>
      <c r="F317" s="5">
        <f t="shared" si="76"/>
        <v>0</v>
      </c>
      <c r="G317" s="6">
        <f t="shared" si="77"/>
        <v>0</v>
      </c>
    </row>
    <row r="318" spans="1:7" ht="12">
      <c r="A318" s="11"/>
      <c r="B318" s="4">
        <f t="shared" si="72"/>
        <v>0</v>
      </c>
      <c r="C318" s="5">
        <f t="shared" si="73"/>
        <v>0</v>
      </c>
      <c r="D318" s="5">
        <f t="shared" si="74"/>
        <v>0</v>
      </c>
      <c r="E318" s="5">
        <f t="shared" si="75"/>
        <v>0</v>
      </c>
      <c r="F318" s="5">
        <f t="shared" si="76"/>
        <v>0</v>
      </c>
      <c r="G318" s="6">
        <f t="shared" si="77"/>
        <v>0</v>
      </c>
    </row>
    <row r="319" spans="1:7" ht="12">
      <c r="A319" s="11"/>
      <c r="B319" s="4">
        <f t="shared" si="72"/>
        <v>0</v>
      </c>
      <c r="C319" s="5">
        <f t="shared" si="73"/>
        <v>0</v>
      </c>
      <c r="D319" s="5">
        <f t="shared" si="74"/>
        <v>0</v>
      </c>
      <c r="E319" s="5">
        <f t="shared" si="75"/>
        <v>0</v>
      </c>
      <c r="F319" s="5">
        <f t="shared" si="76"/>
        <v>0</v>
      </c>
      <c r="G319" s="6">
        <f t="shared" si="77"/>
        <v>0</v>
      </c>
    </row>
    <row r="320" spans="1:7" ht="12">
      <c r="A320" s="11"/>
      <c r="B320" s="4">
        <f t="shared" si="72"/>
        <v>0</v>
      </c>
      <c r="C320" s="5">
        <f t="shared" si="73"/>
        <v>0</v>
      </c>
      <c r="D320" s="5">
        <f t="shared" si="74"/>
        <v>0</v>
      </c>
      <c r="E320" s="5">
        <f t="shared" si="75"/>
        <v>0</v>
      </c>
      <c r="F320" s="5">
        <f t="shared" si="76"/>
        <v>0</v>
      </c>
      <c r="G320" s="6">
        <f t="shared" si="77"/>
        <v>0</v>
      </c>
    </row>
    <row r="321" spans="1:7" ht="12">
      <c r="A321" s="11"/>
      <c r="B321" s="4">
        <f t="shared" si="72"/>
        <v>0</v>
      </c>
      <c r="C321" s="5">
        <f t="shared" si="73"/>
        <v>0</v>
      </c>
      <c r="D321" s="5">
        <f t="shared" si="74"/>
        <v>0</v>
      </c>
      <c r="E321" s="5">
        <f t="shared" si="75"/>
        <v>0</v>
      </c>
      <c r="F321" s="5">
        <f t="shared" si="76"/>
        <v>0</v>
      </c>
      <c r="G321" s="6">
        <f t="shared" si="77"/>
        <v>0</v>
      </c>
    </row>
    <row r="322" spans="1:7" ht="12">
      <c r="A322" s="11"/>
      <c r="B322" s="4">
        <f t="shared" si="72"/>
        <v>0</v>
      </c>
      <c r="C322" s="5">
        <f t="shared" si="73"/>
        <v>0</v>
      </c>
      <c r="D322" s="5">
        <f t="shared" si="74"/>
        <v>0</v>
      </c>
      <c r="E322" s="5">
        <f t="shared" si="75"/>
        <v>0</v>
      </c>
      <c r="F322" s="5">
        <f t="shared" si="76"/>
        <v>0</v>
      </c>
      <c r="G322" s="6">
        <f t="shared" si="77"/>
        <v>0</v>
      </c>
    </row>
    <row r="323" spans="1:7" ht="12">
      <c r="A323" s="11"/>
      <c r="B323" s="4">
        <f t="shared" si="72"/>
        <v>0</v>
      </c>
      <c r="C323" s="5">
        <f t="shared" si="73"/>
        <v>0</v>
      </c>
      <c r="D323" s="5">
        <f t="shared" si="74"/>
        <v>0</v>
      </c>
      <c r="E323" s="5">
        <f t="shared" si="75"/>
        <v>0</v>
      </c>
      <c r="F323" s="5">
        <f t="shared" si="76"/>
        <v>0</v>
      </c>
      <c r="G323" s="6">
        <f t="shared" si="77"/>
        <v>0</v>
      </c>
    </row>
    <row r="324" spans="1:7" ht="12">
      <c r="A324" s="11"/>
      <c r="B324" s="4">
        <f t="shared" si="72"/>
        <v>0</v>
      </c>
      <c r="C324" s="5">
        <f t="shared" si="73"/>
        <v>0</v>
      </c>
      <c r="D324" s="5">
        <f t="shared" si="74"/>
        <v>0</v>
      </c>
      <c r="E324" s="5">
        <f t="shared" si="75"/>
        <v>0</v>
      </c>
      <c r="F324" s="5">
        <f t="shared" si="76"/>
        <v>0</v>
      </c>
      <c r="G324" s="6">
        <f t="shared" si="77"/>
        <v>0</v>
      </c>
    </row>
    <row r="325" spans="1:7" ht="12">
      <c r="A325" s="11"/>
      <c r="B325" s="4">
        <f t="shared" si="72"/>
        <v>0</v>
      </c>
      <c r="C325" s="5">
        <f t="shared" si="73"/>
        <v>0</v>
      </c>
      <c r="D325" s="5">
        <f t="shared" si="74"/>
        <v>0</v>
      </c>
      <c r="E325" s="5">
        <f t="shared" si="75"/>
        <v>0</v>
      </c>
      <c r="F325" s="5">
        <f t="shared" si="76"/>
        <v>0</v>
      </c>
      <c r="G325" s="6">
        <f t="shared" si="77"/>
        <v>0</v>
      </c>
    </row>
    <row r="326" spans="1:9" ht="12.75" thickBot="1">
      <c r="A326" s="12"/>
      <c r="B326" s="7">
        <f t="shared" si="72"/>
        <v>0</v>
      </c>
      <c r="C326" s="8">
        <f t="shared" si="73"/>
        <v>0</v>
      </c>
      <c r="D326" s="8">
        <f t="shared" si="74"/>
        <v>0</v>
      </c>
      <c r="E326" s="8">
        <f t="shared" si="75"/>
        <v>0</v>
      </c>
      <c r="F326" s="8">
        <f t="shared" si="76"/>
        <v>0</v>
      </c>
      <c r="G326" s="9">
        <f t="shared" si="77"/>
        <v>0</v>
      </c>
      <c r="H326" t="s">
        <v>8</v>
      </c>
      <c r="I326" t="s">
        <v>9</v>
      </c>
    </row>
    <row r="327" spans="1:9" ht="12">
      <c r="A327" t="s">
        <v>10</v>
      </c>
      <c r="B327">
        <f>SUM(B309:B326)/1000/0.045</f>
        <v>0</v>
      </c>
      <c r="C327">
        <f>SUM(C309:C326)/1000/0.045</f>
        <v>0</v>
      </c>
      <c r="D327">
        <f>SUM(D309:D326)/1000/0.045</f>
        <v>0</v>
      </c>
      <c r="H327">
        <f>SUM(B327:D327)</f>
        <v>0</v>
      </c>
      <c r="I327">
        <f>SUM(E328:G328)</f>
        <v>0</v>
      </c>
    </row>
    <row r="328" spans="1:7" ht="12">
      <c r="A328" t="s">
        <v>11</v>
      </c>
      <c r="E328">
        <f>SUM(E309:E326)/0.045</f>
        <v>0</v>
      </c>
      <c r="F328">
        <f>SUM(F309:F326)/0.045</f>
        <v>0</v>
      </c>
      <c r="G328">
        <f>SUM(G309:G326)/0.045</f>
        <v>0</v>
      </c>
    </row>
    <row r="332" ht="12.75" thickBot="1">
      <c r="A332" t="s">
        <v>24</v>
      </c>
    </row>
    <row r="333" spans="1:7" ht="12">
      <c r="A333" s="10" t="s">
        <v>1</v>
      </c>
      <c r="B333" s="1" t="s">
        <v>2</v>
      </c>
      <c r="C333" s="2" t="s">
        <v>3</v>
      </c>
      <c r="D333" s="2" t="s">
        <v>4</v>
      </c>
      <c r="E333" s="2" t="s">
        <v>5</v>
      </c>
      <c r="F333" s="2" t="s">
        <v>6</v>
      </c>
      <c r="G333" s="3" t="s">
        <v>7</v>
      </c>
    </row>
    <row r="334" spans="1:7" ht="12">
      <c r="A334" s="11"/>
      <c r="B334" s="4">
        <f>0.2378*POWER(A334,2)</f>
        <v>0</v>
      </c>
      <c r="C334" s="5">
        <f>0.0033*POWER(A334,2)</f>
        <v>0</v>
      </c>
      <c r="D334" s="5">
        <f>0.0042*POWER(A334,1.992)</f>
        <v>0</v>
      </c>
      <c r="E334" s="5">
        <f>B334*0.0008</f>
        <v>0</v>
      </c>
      <c r="F334" s="5">
        <f>C334*0.0039</f>
        <v>0</v>
      </c>
      <c r="G334" s="6">
        <f>D334*0.0119</f>
        <v>0</v>
      </c>
    </row>
    <row r="335" spans="1:7" ht="12">
      <c r="A335" s="11"/>
      <c r="B335" s="4">
        <f aca="true" t="shared" si="78" ref="B335:B362">0.2378*POWER(A335,2)</f>
        <v>0</v>
      </c>
      <c r="C335" s="5">
        <f aca="true" t="shared" si="79" ref="C335:C362">0.0033*POWER(A335,2)</f>
        <v>0</v>
      </c>
      <c r="D335" s="5">
        <f aca="true" t="shared" si="80" ref="D335:D362">0.0042*POWER(A335,1.992)</f>
        <v>0</v>
      </c>
      <c r="E335" s="5">
        <f aca="true" t="shared" si="81" ref="E335:E362">B335*0.0008</f>
        <v>0</v>
      </c>
      <c r="F335" s="5">
        <f aca="true" t="shared" si="82" ref="F335:F362">C335*0.0039</f>
        <v>0</v>
      </c>
      <c r="G335" s="6">
        <f aca="true" t="shared" si="83" ref="G335:G362">D335*0.0119</f>
        <v>0</v>
      </c>
    </row>
    <row r="336" spans="1:7" ht="12">
      <c r="A336" s="11"/>
      <c r="B336" s="4">
        <f t="shared" si="78"/>
        <v>0</v>
      </c>
      <c r="C336" s="5">
        <f t="shared" si="79"/>
        <v>0</v>
      </c>
      <c r="D336" s="5">
        <f t="shared" si="80"/>
        <v>0</v>
      </c>
      <c r="E336" s="5">
        <f t="shared" si="81"/>
        <v>0</v>
      </c>
      <c r="F336" s="5">
        <f t="shared" si="82"/>
        <v>0</v>
      </c>
      <c r="G336" s="6">
        <f t="shared" si="83"/>
        <v>0</v>
      </c>
    </row>
    <row r="337" spans="1:7" ht="12">
      <c r="A337" s="11"/>
      <c r="B337" s="4">
        <f t="shared" si="78"/>
        <v>0</v>
      </c>
      <c r="C337" s="5">
        <f t="shared" si="79"/>
        <v>0</v>
      </c>
      <c r="D337" s="5">
        <f t="shared" si="80"/>
        <v>0</v>
      </c>
      <c r="E337" s="5">
        <f t="shared" si="81"/>
        <v>0</v>
      </c>
      <c r="F337" s="5">
        <f t="shared" si="82"/>
        <v>0</v>
      </c>
      <c r="G337" s="6">
        <f t="shared" si="83"/>
        <v>0</v>
      </c>
    </row>
    <row r="338" spans="1:7" ht="12">
      <c r="A338" s="11"/>
      <c r="B338" s="4">
        <f t="shared" si="78"/>
        <v>0</v>
      </c>
      <c r="C338" s="5">
        <f t="shared" si="79"/>
        <v>0</v>
      </c>
      <c r="D338" s="5">
        <f t="shared" si="80"/>
        <v>0</v>
      </c>
      <c r="E338" s="5">
        <f t="shared" si="81"/>
        <v>0</v>
      </c>
      <c r="F338" s="5">
        <f t="shared" si="82"/>
        <v>0</v>
      </c>
      <c r="G338" s="6">
        <f t="shared" si="83"/>
        <v>0</v>
      </c>
    </row>
    <row r="339" spans="1:7" ht="12">
      <c r="A339" s="11"/>
      <c r="B339" s="4">
        <f t="shared" si="78"/>
        <v>0</v>
      </c>
      <c r="C339" s="5">
        <f t="shared" si="79"/>
        <v>0</v>
      </c>
      <c r="D339" s="5">
        <f t="shared" si="80"/>
        <v>0</v>
      </c>
      <c r="E339" s="5">
        <f t="shared" si="81"/>
        <v>0</v>
      </c>
      <c r="F339" s="5">
        <f t="shared" si="82"/>
        <v>0</v>
      </c>
      <c r="G339" s="6">
        <f t="shared" si="83"/>
        <v>0</v>
      </c>
    </row>
    <row r="340" spans="1:7" ht="12">
      <c r="A340" s="11"/>
      <c r="B340" s="4">
        <f t="shared" si="78"/>
        <v>0</v>
      </c>
      <c r="C340" s="5">
        <f t="shared" si="79"/>
        <v>0</v>
      </c>
      <c r="D340" s="5">
        <f t="shared" si="80"/>
        <v>0</v>
      </c>
      <c r="E340" s="5">
        <f t="shared" si="81"/>
        <v>0</v>
      </c>
      <c r="F340" s="5">
        <f t="shared" si="82"/>
        <v>0</v>
      </c>
      <c r="G340" s="6">
        <f t="shared" si="83"/>
        <v>0</v>
      </c>
    </row>
    <row r="341" spans="1:7" ht="12">
      <c r="A341" s="11"/>
      <c r="B341" s="4">
        <f t="shared" si="78"/>
        <v>0</v>
      </c>
      <c r="C341" s="5">
        <f t="shared" si="79"/>
        <v>0</v>
      </c>
      <c r="D341" s="5">
        <f t="shared" si="80"/>
        <v>0</v>
      </c>
      <c r="E341" s="5">
        <f t="shared" si="81"/>
        <v>0</v>
      </c>
      <c r="F341" s="5">
        <f t="shared" si="82"/>
        <v>0</v>
      </c>
      <c r="G341" s="6">
        <f t="shared" si="83"/>
        <v>0</v>
      </c>
    </row>
    <row r="342" spans="1:7" ht="12">
      <c r="A342" s="11"/>
      <c r="B342" s="4">
        <f t="shared" si="78"/>
        <v>0</v>
      </c>
      <c r="C342" s="5">
        <f t="shared" si="79"/>
        <v>0</v>
      </c>
      <c r="D342" s="5">
        <f t="shared" si="80"/>
        <v>0</v>
      </c>
      <c r="E342" s="5">
        <f t="shared" si="81"/>
        <v>0</v>
      </c>
      <c r="F342" s="5">
        <f t="shared" si="82"/>
        <v>0</v>
      </c>
      <c r="G342" s="6">
        <f t="shared" si="83"/>
        <v>0</v>
      </c>
    </row>
    <row r="343" spans="1:7" ht="12">
      <c r="A343" s="11"/>
      <c r="B343" s="4">
        <f t="shared" si="78"/>
        <v>0</v>
      </c>
      <c r="C343" s="5">
        <f t="shared" si="79"/>
        <v>0</v>
      </c>
      <c r="D343" s="5">
        <f t="shared" si="80"/>
        <v>0</v>
      </c>
      <c r="E343" s="5">
        <f t="shared" si="81"/>
        <v>0</v>
      </c>
      <c r="F343" s="5">
        <f t="shared" si="82"/>
        <v>0</v>
      </c>
      <c r="G343" s="6">
        <f t="shared" si="83"/>
        <v>0</v>
      </c>
    </row>
    <row r="344" spans="1:7" ht="12">
      <c r="A344" s="11"/>
      <c r="B344" s="4">
        <f t="shared" si="78"/>
        <v>0</v>
      </c>
      <c r="C344" s="5">
        <f t="shared" si="79"/>
        <v>0</v>
      </c>
      <c r="D344" s="5">
        <f t="shared" si="80"/>
        <v>0</v>
      </c>
      <c r="E344" s="5">
        <f t="shared" si="81"/>
        <v>0</v>
      </c>
      <c r="F344" s="5">
        <f t="shared" si="82"/>
        <v>0</v>
      </c>
      <c r="G344" s="6">
        <f t="shared" si="83"/>
        <v>0</v>
      </c>
    </row>
    <row r="345" spans="1:7" ht="12">
      <c r="A345" s="11"/>
      <c r="B345" s="4">
        <f t="shared" si="78"/>
        <v>0</v>
      </c>
      <c r="C345" s="5">
        <f t="shared" si="79"/>
        <v>0</v>
      </c>
      <c r="D345" s="5">
        <f t="shared" si="80"/>
        <v>0</v>
      </c>
      <c r="E345" s="5">
        <f t="shared" si="81"/>
        <v>0</v>
      </c>
      <c r="F345" s="5">
        <f t="shared" si="82"/>
        <v>0</v>
      </c>
      <c r="G345" s="6">
        <f t="shared" si="83"/>
        <v>0</v>
      </c>
    </row>
    <row r="346" spans="1:7" ht="12">
      <c r="A346" s="11"/>
      <c r="B346" s="4">
        <f t="shared" si="78"/>
        <v>0</v>
      </c>
      <c r="C346" s="5">
        <f t="shared" si="79"/>
        <v>0</v>
      </c>
      <c r="D346" s="5">
        <f t="shared" si="80"/>
        <v>0</v>
      </c>
      <c r="E346" s="5">
        <f t="shared" si="81"/>
        <v>0</v>
      </c>
      <c r="F346" s="5">
        <f t="shared" si="82"/>
        <v>0</v>
      </c>
      <c r="G346" s="6">
        <f t="shared" si="83"/>
        <v>0</v>
      </c>
    </row>
    <row r="347" spans="1:7" ht="12">
      <c r="A347" s="11"/>
      <c r="B347" s="4">
        <f t="shared" si="78"/>
        <v>0</v>
      </c>
      <c r="C347" s="5">
        <f t="shared" si="79"/>
        <v>0</v>
      </c>
      <c r="D347" s="5">
        <f t="shared" si="80"/>
        <v>0</v>
      </c>
      <c r="E347" s="5">
        <f t="shared" si="81"/>
        <v>0</v>
      </c>
      <c r="F347" s="5">
        <f t="shared" si="82"/>
        <v>0</v>
      </c>
      <c r="G347" s="6">
        <f t="shared" si="83"/>
        <v>0</v>
      </c>
    </row>
    <row r="348" spans="1:7" ht="12">
      <c r="A348" s="11"/>
      <c r="B348" s="4">
        <f t="shared" si="78"/>
        <v>0</v>
      </c>
      <c r="C348" s="5">
        <f t="shared" si="79"/>
        <v>0</v>
      </c>
      <c r="D348" s="5">
        <f t="shared" si="80"/>
        <v>0</v>
      </c>
      <c r="E348" s="5">
        <f t="shared" si="81"/>
        <v>0</v>
      </c>
      <c r="F348" s="5">
        <f t="shared" si="82"/>
        <v>0</v>
      </c>
      <c r="G348" s="6">
        <f t="shared" si="83"/>
        <v>0</v>
      </c>
    </row>
    <row r="349" spans="1:7" ht="12">
      <c r="A349" s="11"/>
      <c r="B349" s="4">
        <f t="shared" si="78"/>
        <v>0</v>
      </c>
      <c r="C349" s="5">
        <f t="shared" si="79"/>
        <v>0</v>
      </c>
      <c r="D349" s="5">
        <f t="shared" si="80"/>
        <v>0</v>
      </c>
      <c r="E349" s="5">
        <f t="shared" si="81"/>
        <v>0</v>
      </c>
      <c r="F349" s="5">
        <f t="shared" si="82"/>
        <v>0</v>
      </c>
      <c r="G349" s="6">
        <f t="shared" si="83"/>
        <v>0</v>
      </c>
    </row>
    <row r="350" spans="1:7" ht="12">
      <c r="A350" s="11"/>
      <c r="B350" s="4">
        <f t="shared" si="78"/>
        <v>0</v>
      </c>
      <c r="C350" s="5">
        <f t="shared" si="79"/>
        <v>0</v>
      </c>
      <c r="D350" s="5">
        <f t="shared" si="80"/>
        <v>0</v>
      </c>
      <c r="E350" s="5">
        <f t="shared" si="81"/>
        <v>0</v>
      </c>
      <c r="F350" s="5">
        <f t="shared" si="82"/>
        <v>0</v>
      </c>
      <c r="G350" s="6">
        <f t="shared" si="83"/>
        <v>0</v>
      </c>
    </row>
    <row r="351" spans="1:7" ht="12">
      <c r="A351" s="11"/>
      <c r="B351" s="4">
        <f t="shared" si="78"/>
        <v>0</v>
      </c>
      <c r="C351" s="5">
        <f t="shared" si="79"/>
        <v>0</v>
      </c>
      <c r="D351" s="5">
        <f t="shared" si="80"/>
        <v>0</v>
      </c>
      <c r="E351" s="5">
        <f t="shared" si="81"/>
        <v>0</v>
      </c>
      <c r="F351" s="5">
        <f t="shared" si="82"/>
        <v>0</v>
      </c>
      <c r="G351" s="6">
        <f t="shared" si="83"/>
        <v>0</v>
      </c>
    </row>
    <row r="352" spans="1:7" ht="12">
      <c r="A352" s="11"/>
      <c r="B352" s="4">
        <f t="shared" si="78"/>
        <v>0</v>
      </c>
      <c r="C352" s="5">
        <f t="shared" si="79"/>
        <v>0</v>
      </c>
      <c r="D352" s="5">
        <f t="shared" si="80"/>
        <v>0</v>
      </c>
      <c r="E352" s="5">
        <f t="shared" si="81"/>
        <v>0</v>
      </c>
      <c r="F352" s="5">
        <f t="shared" si="82"/>
        <v>0</v>
      </c>
      <c r="G352" s="6">
        <f t="shared" si="83"/>
        <v>0</v>
      </c>
    </row>
    <row r="353" spans="1:7" ht="12">
      <c r="A353" s="11"/>
      <c r="B353" s="4">
        <f t="shared" si="78"/>
        <v>0</v>
      </c>
      <c r="C353" s="5">
        <f t="shared" si="79"/>
        <v>0</v>
      </c>
      <c r="D353" s="5">
        <f t="shared" si="80"/>
        <v>0</v>
      </c>
      <c r="E353" s="5">
        <f t="shared" si="81"/>
        <v>0</v>
      </c>
      <c r="F353" s="5">
        <f t="shared" si="82"/>
        <v>0</v>
      </c>
      <c r="G353" s="6">
        <f t="shared" si="83"/>
        <v>0</v>
      </c>
    </row>
    <row r="354" spans="1:7" ht="12">
      <c r="A354" s="11"/>
      <c r="B354" s="4">
        <f t="shared" si="78"/>
        <v>0</v>
      </c>
      <c r="C354" s="5">
        <f t="shared" si="79"/>
        <v>0</v>
      </c>
      <c r="D354" s="5">
        <f t="shared" si="80"/>
        <v>0</v>
      </c>
      <c r="E354" s="5">
        <f t="shared" si="81"/>
        <v>0</v>
      </c>
      <c r="F354" s="5">
        <f t="shared" si="82"/>
        <v>0</v>
      </c>
      <c r="G354" s="6">
        <f t="shared" si="83"/>
        <v>0</v>
      </c>
    </row>
    <row r="355" spans="1:7" ht="12">
      <c r="A355" s="11"/>
      <c r="B355" s="4">
        <f t="shared" si="78"/>
        <v>0</v>
      </c>
      <c r="C355" s="5">
        <f t="shared" si="79"/>
        <v>0</v>
      </c>
      <c r="D355" s="5">
        <f t="shared" si="80"/>
        <v>0</v>
      </c>
      <c r="E355" s="5">
        <f t="shared" si="81"/>
        <v>0</v>
      </c>
      <c r="F355" s="5">
        <f t="shared" si="82"/>
        <v>0</v>
      </c>
      <c r="G355" s="6">
        <f t="shared" si="83"/>
        <v>0</v>
      </c>
    </row>
    <row r="356" spans="1:7" ht="12">
      <c r="A356" s="11"/>
      <c r="B356" s="4">
        <f t="shared" si="78"/>
        <v>0</v>
      </c>
      <c r="C356" s="5">
        <f t="shared" si="79"/>
        <v>0</v>
      </c>
      <c r="D356" s="5">
        <f t="shared" si="80"/>
        <v>0</v>
      </c>
      <c r="E356" s="5">
        <f t="shared" si="81"/>
        <v>0</v>
      </c>
      <c r="F356" s="5">
        <f t="shared" si="82"/>
        <v>0</v>
      </c>
      <c r="G356" s="6">
        <f t="shared" si="83"/>
        <v>0</v>
      </c>
    </row>
    <row r="357" spans="1:7" ht="12">
      <c r="A357" s="11"/>
      <c r="B357" s="4">
        <f t="shared" si="78"/>
        <v>0</v>
      </c>
      <c r="C357" s="5">
        <f t="shared" si="79"/>
        <v>0</v>
      </c>
      <c r="D357" s="5">
        <f t="shared" si="80"/>
        <v>0</v>
      </c>
      <c r="E357" s="5">
        <f t="shared" si="81"/>
        <v>0</v>
      </c>
      <c r="F357" s="5">
        <f t="shared" si="82"/>
        <v>0</v>
      </c>
      <c r="G357" s="6">
        <f t="shared" si="83"/>
        <v>0</v>
      </c>
    </row>
    <row r="358" spans="1:7" ht="12">
      <c r="A358" s="11"/>
      <c r="B358" s="4">
        <f t="shared" si="78"/>
        <v>0</v>
      </c>
      <c r="C358" s="5">
        <f t="shared" si="79"/>
        <v>0</v>
      </c>
      <c r="D358" s="5">
        <f t="shared" si="80"/>
        <v>0</v>
      </c>
      <c r="E358" s="5">
        <f t="shared" si="81"/>
        <v>0</v>
      </c>
      <c r="F358" s="5">
        <f t="shared" si="82"/>
        <v>0</v>
      </c>
      <c r="G358" s="6">
        <f t="shared" si="83"/>
        <v>0</v>
      </c>
    </row>
    <row r="359" spans="1:7" ht="12">
      <c r="A359" s="11"/>
      <c r="B359" s="4">
        <f t="shared" si="78"/>
        <v>0</v>
      </c>
      <c r="C359" s="5">
        <f t="shared" si="79"/>
        <v>0</v>
      </c>
      <c r="D359" s="5">
        <f t="shared" si="80"/>
        <v>0</v>
      </c>
      <c r="E359" s="5">
        <f t="shared" si="81"/>
        <v>0</v>
      </c>
      <c r="F359" s="5">
        <f t="shared" si="82"/>
        <v>0</v>
      </c>
      <c r="G359" s="6">
        <f t="shared" si="83"/>
        <v>0</v>
      </c>
    </row>
    <row r="360" spans="1:7" ht="12">
      <c r="A360" s="11"/>
      <c r="B360" s="4">
        <f t="shared" si="78"/>
        <v>0</v>
      </c>
      <c r="C360" s="5">
        <f t="shared" si="79"/>
        <v>0</v>
      </c>
      <c r="D360" s="5">
        <f t="shared" si="80"/>
        <v>0</v>
      </c>
      <c r="E360" s="5">
        <f t="shared" si="81"/>
        <v>0</v>
      </c>
      <c r="F360" s="5">
        <f t="shared" si="82"/>
        <v>0</v>
      </c>
      <c r="G360" s="6">
        <f t="shared" si="83"/>
        <v>0</v>
      </c>
    </row>
    <row r="361" spans="1:7" ht="12">
      <c r="A361" s="11"/>
      <c r="B361" s="4">
        <f t="shared" si="78"/>
        <v>0</v>
      </c>
      <c r="C361" s="5">
        <f t="shared" si="79"/>
        <v>0</v>
      </c>
      <c r="D361" s="5">
        <f t="shared" si="80"/>
        <v>0</v>
      </c>
      <c r="E361" s="5">
        <f t="shared" si="81"/>
        <v>0</v>
      </c>
      <c r="F361" s="5">
        <f t="shared" si="82"/>
        <v>0</v>
      </c>
      <c r="G361" s="6">
        <f t="shared" si="83"/>
        <v>0</v>
      </c>
    </row>
    <row r="362" spans="1:9" ht="12.75" thickBot="1">
      <c r="A362" s="12"/>
      <c r="B362" s="7">
        <f t="shared" si="78"/>
        <v>0</v>
      </c>
      <c r="C362" s="8">
        <f t="shared" si="79"/>
        <v>0</v>
      </c>
      <c r="D362" s="8">
        <f t="shared" si="80"/>
        <v>0</v>
      </c>
      <c r="E362" s="8">
        <f t="shared" si="81"/>
        <v>0</v>
      </c>
      <c r="F362" s="8">
        <f t="shared" si="82"/>
        <v>0</v>
      </c>
      <c r="G362" s="9">
        <f t="shared" si="83"/>
        <v>0</v>
      </c>
      <c r="H362" t="s">
        <v>8</v>
      </c>
      <c r="I362" t="s">
        <v>9</v>
      </c>
    </row>
    <row r="363" spans="1:9" ht="12">
      <c r="A363" t="s">
        <v>10</v>
      </c>
      <c r="B363">
        <f>SUM(B334:B362)/1000/0.045</f>
        <v>0</v>
      </c>
      <c r="C363">
        <f>SUM(C334:C362)/1000/0.045</f>
        <v>0</v>
      </c>
      <c r="D363">
        <f>SUM(D334:D362)/1000/0.045</f>
        <v>0</v>
      </c>
      <c r="H363">
        <f>SUM(B363:D363)</f>
        <v>0</v>
      </c>
      <c r="I363">
        <f>SUM(E364:G364)</f>
        <v>0</v>
      </c>
    </row>
    <row r="364" spans="1:7" ht="12">
      <c r="A364" t="s">
        <v>11</v>
      </c>
      <c r="E364">
        <f>SUM(E334:E362)/0.045</f>
        <v>0</v>
      </c>
      <c r="F364">
        <f>SUM(F334:F362)/0.045</f>
        <v>0</v>
      </c>
      <c r="G364">
        <f>SUM(G334:G362)/0.045</f>
        <v>0</v>
      </c>
    </row>
    <row r="367" spans="8:9" ht="12">
      <c r="H367" t="s">
        <v>25</v>
      </c>
      <c r="I367" t="s">
        <v>26</v>
      </c>
    </row>
    <row r="368" spans="8:9" ht="12">
      <c r="H368">
        <f>SUM(H10:H364)</f>
        <v>161.95067443614997</v>
      </c>
      <c r="I368">
        <f>SUM(I10:I364)</f>
        <v>351.03425695951285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8"/>
  <sheetViews>
    <sheetView workbookViewId="0" topLeftCell="A1">
      <selection activeCell="H368" sqref="H368"/>
    </sheetView>
  </sheetViews>
  <sheetFormatPr defaultColWidth="11.421875" defaultRowHeight="12.75"/>
  <cols>
    <col min="1" max="1" width="19.421875" style="0" customWidth="1"/>
    <col min="2" max="2" width="8.28125" style="0" customWidth="1"/>
    <col min="3" max="3" width="10.7109375" style="0" customWidth="1"/>
    <col min="4" max="4" width="10.421875" style="0" customWidth="1"/>
    <col min="5" max="5" width="10.140625" style="0" customWidth="1"/>
    <col min="6" max="6" width="12.421875" style="0" customWidth="1"/>
    <col min="7" max="7" width="10.140625" style="0" customWidth="1"/>
    <col min="8" max="8" width="18.7109375" style="0" customWidth="1"/>
    <col min="9" max="9" width="20.00390625" style="0" customWidth="1"/>
    <col min="10" max="16384" width="8.8515625" style="0" customWidth="1"/>
  </cols>
  <sheetData>
    <row r="1" ht="12">
      <c r="A1" t="s">
        <v>27</v>
      </c>
    </row>
    <row r="2" ht="12.75" thickBot="1">
      <c r="A2" t="s">
        <v>0</v>
      </c>
    </row>
    <row r="3" spans="1:7" ht="12">
      <c r="A3" s="10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</row>
    <row r="4" spans="1:7" ht="12">
      <c r="A4" s="11"/>
      <c r="B4" s="4">
        <f>0.16*POWER(A4,2.234)</f>
        <v>0</v>
      </c>
      <c r="C4" s="5">
        <f>0.008*POWER(A4,2.831)</f>
        <v>0</v>
      </c>
      <c r="D4" s="5">
        <f>0.037*POWER(A4,1.54)</f>
        <v>0</v>
      </c>
      <c r="E4" s="5">
        <f>B4*0.001</f>
        <v>0</v>
      </c>
      <c r="F4" s="5">
        <f>C4*0.0062</f>
        <v>0</v>
      </c>
      <c r="G4" s="6">
        <f>D4*0.0239</f>
        <v>0</v>
      </c>
    </row>
    <row r="5" spans="1:7" ht="12">
      <c r="A5" s="11"/>
      <c r="B5" s="4">
        <f aca="true" t="shared" si="0" ref="B5:B26">0.16*POWER(A5,2.234)</f>
        <v>0</v>
      </c>
      <c r="C5" s="5">
        <f aca="true" t="shared" si="1" ref="C5:C26">0.008*POWER(A5,2.831)</f>
        <v>0</v>
      </c>
      <c r="D5" s="5">
        <f aca="true" t="shared" si="2" ref="D5:D26">0.037*POWER(A5,1.54)</f>
        <v>0</v>
      </c>
      <c r="E5" s="5">
        <f aca="true" t="shared" si="3" ref="E5:E26">B5*0.001</f>
        <v>0</v>
      </c>
      <c r="F5" s="5">
        <f aca="true" t="shared" si="4" ref="F5:F26">C5*0.0062</f>
        <v>0</v>
      </c>
      <c r="G5" s="6">
        <f aca="true" t="shared" si="5" ref="G5:G26">D5*0.0239</f>
        <v>0</v>
      </c>
    </row>
    <row r="6" spans="1:7" ht="12">
      <c r="A6" s="11"/>
      <c r="B6" s="4">
        <f t="shared" si="0"/>
        <v>0</v>
      </c>
      <c r="C6" s="5">
        <f t="shared" si="1"/>
        <v>0</v>
      </c>
      <c r="D6" s="5">
        <f t="shared" si="2"/>
        <v>0</v>
      </c>
      <c r="E6" s="5">
        <f t="shared" si="3"/>
        <v>0</v>
      </c>
      <c r="F6" s="5">
        <f t="shared" si="4"/>
        <v>0</v>
      </c>
      <c r="G6" s="6">
        <f t="shared" si="5"/>
        <v>0</v>
      </c>
    </row>
    <row r="7" spans="1:7" ht="12">
      <c r="A7" s="11"/>
      <c r="B7" s="4">
        <f t="shared" si="0"/>
        <v>0</v>
      </c>
      <c r="C7" s="5">
        <f t="shared" si="1"/>
        <v>0</v>
      </c>
      <c r="D7" s="5">
        <f t="shared" si="2"/>
        <v>0</v>
      </c>
      <c r="E7" s="5">
        <f t="shared" si="3"/>
        <v>0</v>
      </c>
      <c r="F7" s="5">
        <f t="shared" si="4"/>
        <v>0</v>
      </c>
      <c r="G7" s="6">
        <f t="shared" si="5"/>
        <v>0</v>
      </c>
    </row>
    <row r="8" spans="1:7" ht="12">
      <c r="A8" s="11"/>
      <c r="B8" s="4">
        <f t="shared" si="0"/>
        <v>0</v>
      </c>
      <c r="C8" s="5">
        <f t="shared" si="1"/>
        <v>0</v>
      </c>
      <c r="D8" s="5">
        <f t="shared" si="2"/>
        <v>0</v>
      </c>
      <c r="E8" s="5">
        <f t="shared" si="3"/>
        <v>0</v>
      </c>
      <c r="F8" s="5">
        <f t="shared" si="4"/>
        <v>0</v>
      </c>
      <c r="G8" s="6">
        <f t="shared" si="5"/>
        <v>0</v>
      </c>
    </row>
    <row r="9" spans="1:7" ht="12">
      <c r="A9" s="11"/>
      <c r="B9" s="4">
        <f t="shared" si="0"/>
        <v>0</v>
      </c>
      <c r="C9" s="5">
        <f t="shared" si="1"/>
        <v>0</v>
      </c>
      <c r="D9" s="5">
        <f t="shared" si="2"/>
        <v>0</v>
      </c>
      <c r="E9" s="5">
        <f t="shared" si="3"/>
        <v>0</v>
      </c>
      <c r="F9" s="5">
        <f t="shared" si="4"/>
        <v>0</v>
      </c>
      <c r="G9" s="6">
        <f t="shared" si="5"/>
        <v>0</v>
      </c>
    </row>
    <row r="10" spans="1:7" ht="12">
      <c r="A10" s="11"/>
      <c r="B10" s="4">
        <f t="shared" si="0"/>
        <v>0</v>
      </c>
      <c r="C10" s="5">
        <f t="shared" si="1"/>
        <v>0</v>
      </c>
      <c r="D10" s="5">
        <f t="shared" si="2"/>
        <v>0</v>
      </c>
      <c r="E10" s="5">
        <f t="shared" si="3"/>
        <v>0</v>
      </c>
      <c r="F10" s="5">
        <f t="shared" si="4"/>
        <v>0</v>
      </c>
      <c r="G10" s="6">
        <f t="shared" si="5"/>
        <v>0</v>
      </c>
    </row>
    <row r="11" spans="1:7" ht="12">
      <c r="A11" s="11"/>
      <c r="B11" s="4">
        <f t="shared" si="0"/>
        <v>0</v>
      </c>
      <c r="C11" s="5">
        <f t="shared" si="1"/>
        <v>0</v>
      </c>
      <c r="D11" s="5">
        <f t="shared" si="2"/>
        <v>0</v>
      </c>
      <c r="E11" s="5">
        <f t="shared" si="3"/>
        <v>0</v>
      </c>
      <c r="F11" s="5">
        <f t="shared" si="4"/>
        <v>0</v>
      </c>
      <c r="G11" s="6">
        <f t="shared" si="5"/>
        <v>0</v>
      </c>
    </row>
    <row r="12" spans="1:7" ht="12">
      <c r="A12" s="11"/>
      <c r="B12" s="4">
        <f t="shared" si="0"/>
        <v>0</v>
      </c>
      <c r="C12" s="5">
        <f t="shared" si="1"/>
        <v>0</v>
      </c>
      <c r="D12" s="5">
        <f t="shared" si="2"/>
        <v>0</v>
      </c>
      <c r="E12" s="5">
        <f t="shared" si="3"/>
        <v>0</v>
      </c>
      <c r="F12" s="5">
        <f t="shared" si="4"/>
        <v>0</v>
      </c>
      <c r="G12" s="6">
        <f t="shared" si="5"/>
        <v>0</v>
      </c>
    </row>
    <row r="13" spans="1:7" ht="12">
      <c r="A13" s="11"/>
      <c r="B13" s="4">
        <f t="shared" si="0"/>
        <v>0</v>
      </c>
      <c r="C13" s="5">
        <f t="shared" si="1"/>
        <v>0</v>
      </c>
      <c r="D13" s="5">
        <f t="shared" si="2"/>
        <v>0</v>
      </c>
      <c r="E13" s="5">
        <f t="shared" si="3"/>
        <v>0</v>
      </c>
      <c r="F13" s="5">
        <f t="shared" si="4"/>
        <v>0</v>
      </c>
      <c r="G13" s="6">
        <f t="shared" si="5"/>
        <v>0</v>
      </c>
    </row>
    <row r="14" spans="1:7" ht="12">
      <c r="A14" s="11"/>
      <c r="B14" s="4">
        <f t="shared" si="0"/>
        <v>0</v>
      </c>
      <c r="C14" s="5">
        <f t="shared" si="1"/>
        <v>0</v>
      </c>
      <c r="D14" s="5">
        <f t="shared" si="2"/>
        <v>0</v>
      </c>
      <c r="E14" s="5">
        <f t="shared" si="3"/>
        <v>0</v>
      </c>
      <c r="F14" s="5">
        <f t="shared" si="4"/>
        <v>0</v>
      </c>
      <c r="G14" s="6">
        <f t="shared" si="5"/>
        <v>0</v>
      </c>
    </row>
    <row r="15" spans="1:7" ht="12">
      <c r="A15" s="11"/>
      <c r="B15" s="4">
        <f t="shared" si="0"/>
        <v>0</v>
      </c>
      <c r="C15" s="5">
        <f t="shared" si="1"/>
        <v>0</v>
      </c>
      <c r="D15" s="5">
        <f t="shared" si="2"/>
        <v>0</v>
      </c>
      <c r="E15" s="5">
        <f t="shared" si="3"/>
        <v>0</v>
      </c>
      <c r="F15" s="5">
        <f t="shared" si="4"/>
        <v>0</v>
      </c>
      <c r="G15" s="6">
        <f t="shared" si="5"/>
        <v>0</v>
      </c>
    </row>
    <row r="16" spans="1:7" ht="12">
      <c r="A16" s="11"/>
      <c r="B16" s="4">
        <f t="shared" si="0"/>
        <v>0</v>
      </c>
      <c r="C16" s="5">
        <f t="shared" si="1"/>
        <v>0</v>
      </c>
      <c r="D16" s="5">
        <f t="shared" si="2"/>
        <v>0</v>
      </c>
      <c r="E16" s="5">
        <f t="shared" si="3"/>
        <v>0</v>
      </c>
      <c r="F16" s="5">
        <f t="shared" si="4"/>
        <v>0</v>
      </c>
      <c r="G16" s="6">
        <f t="shared" si="5"/>
        <v>0</v>
      </c>
    </row>
    <row r="17" spans="1:7" ht="12">
      <c r="A17" s="11"/>
      <c r="B17" s="4">
        <f t="shared" si="0"/>
        <v>0</v>
      </c>
      <c r="C17" s="5">
        <f t="shared" si="1"/>
        <v>0</v>
      </c>
      <c r="D17" s="5">
        <f t="shared" si="2"/>
        <v>0</v>
      </c>
      <c r="E17" s="5">
        <f t="shared" si="3"/>
        <v>0</v>
      </c>
      <c r="F17" s="5">
        <f t="shared" si="4"/>
        <v>0</v>
      </c>
      <c r="G17" s="6">
        <f t="shared" si="5"/>
        <v>0</v>
      </c>
    </row>
    <row r="18" spans="1:7" ht="12">
      <c r="A18" s="11"/>
      <c r="B18" s="4">
        <f t="shared" si="0"/>
        <v>0</v>
      </c>
      <c r="C18" s="5">
        <f t="shared" si="1"/>
        <v>0</v>
      </c>
      <c r="D18" s="5">
        <f t="shared" si="2"/>
        <v>0</v>
      </c>
      <c r="E18" s="5">
        <f t="shared" si="3"/>
        <v>0</v>
      </c>
      <c r="F18" s="5">
        <f t="shared" si="4"/>
        <v>0</v>
      </c>
      <c r="G18" s="6">
        <f t="shared" si="5"/>
        <v>0</v>
      </c>
    </row>
    <row r="19" spans="1:7" ht="12">
      <c r="A19" s="11"/>
      <c r="B19" s="4">
        <f t="shared" si="0"/>
        <v>0</v>
      </c>
      <c r="C19" s="5">
        <f t="shared" si="1"/>
        <v>0</v>
      </c>
      <c r="D19" s="5">
        <f t="shared" si="2"/>
        <v>0</v>
      </c>
      <c r="E19" s="5">
        <f t="shared" si="3"/>
        <v>0</v>
      </c>
      <c r="F19" s="5">
        <f t="shared" si="4"/>
        <v>0</v>
      </c>
      <c r="G19" s="6">
        <f t="shared" si="5"/>
        <v>0</v>
      </c>
    </row>
    <row r="20" spans="1:7" ht="12">
      <c r="A20" s="11"/>
      <c r="B20" s="4">
        <f t="shared" si="0"/>
        <v>0</v>
      </c>
      <c r="C20" s="5">
        <f t="shared" si="1"/>
        <v>0</v>
      </c>
      <c r="D20" s="5">
        <f t="shared" si="2"/>
        <v>0</v>
      </c>
      <c r="E20" s="5">
        <f t="shared" si="3"/>
        <v>0</v>
      </c>
      <c r="F20" s="5">
        <f t="shared" si="4"/>
        <v>0</v>
      </c>
      <c r="G20" s="6">
        <f t="shared" si="5"/>
        <v>0</v>
      </c>
    </row>
    <row r="21" spans="1:7" ht="12">
      <c r="A21" s="11"/>
      <c r="B21" s="4">
        <f t="shared" si="0"/>
        <v>0</v>
      </c>
      <c r="C21" s="5">
        <f t="shared" si="1"/>
        <v>0</v>
      </c>
      <c r="D21" s="5">
        <f t="shared" si="2"/>
        <v>0</v>
      </c>
      <c r="E21" s="5">
        <f t="shared" si="3"/>
        <v>0</v>
      </c>
      <c r="F21" s="5">
        <f t="shared" si="4"/>
        <v>0</v>
      </c>
      <c r="G21" s="6">
        <f t="shared" si="5"/>
        <v>0</v>
      </c>
    </row>
    <row r="22" spans="1:7" ht="12">
      <c r="A22" s="11"/>
      <c r="B22" s="4">
        <f t="shared" si="0"/>
        <v>0</v>
      </c>
      <c r="C22" s="5">
        <f t="shared" si="1"/>
        <v>0</v>
      </c>
      <c r="D22" s="5">
        <f t="shared" si="2"/>
        <v>0</v>
      </c>
      <c r="E22" s="5">
        <f t="shared" si="3"/>
        <v>0</v>
      </c>
      <c r="F22" s="5">
        <f t="shared" si="4"/>
        <v>0</v>
      </c>
      <c r="G22" s="6">
        <f t="shared" si="5"/>
        <v>0</v>
      </c>
    </row>
    <row r="23" spans="1:7" ht="12">
      <c r="A23" s="11"/>
      <c r="B23" s="4">
        <f t="shared" si="0"/>
        <v>0</v>
      </c>
      <c r="C23" s="5">
        <f t="shared" si="1"/>
        <v>0</v>
      </c>
      <c r="D23" s="5">
        <f t="shared" si="2"/>
        <v>0</v>
      </c>
      <c r="E23" s="5">
        <f t="shared" si="3"/>
        <v>0</v>
      </c>
      <c r="F23" s="5">
        <f t="shared" si="4"/>
        <v>0</v>
      </c>
      <c r="G23" s="6">
        <f t="shared" si="5"/>
        <v>0</v>
      </c>
    </row>
    <row r="24" spans="1:7" ht="12">
      <c r="A24" s="11"/>
      <c r="B24" s="4">
        <f t="shared" si="0"/>
        <v>0</v>
      </c>
      <c r="C24" s="5">
        <f t="shared" si="1"/>
        <v>0</v>
      </c>
      <c r="D24" s="5">
        <f t="shared" si="2"/>
        <v>0</v>
      </c>
      <c r="E24" s="5">
        <f t="shared" si="3"/>
        <v>0</v>
      </c>
      <c r="F24" s="5">
        <f t="shared" si="4"/>
        <v>0</v>
      </c>
      <c r="G24" s="6">
        <f t="shared" si="5"/>
        <v>0</v>
      </c>
    </row>
    <row r="25" spans="1:7" ht="12">
      <c r="A25" s="11"/>
      <c r="B25" s="4">
        <f t="shared" si="0"/>
        <v>0</v>
      </c>
      <c r="C25" s="5">
        <f t="shared" si="1"/>
        <v>0</v>
      </c>
      <c r="D25" s="5">
        <f t="shared" si="2"/>
        <v>0</v>
      </c>
      <c r="E25" s="5">
        <f t="shared" si="3"/>
        <v>0</v>
      </c>
      <c r="F25" s="5">
        <f t="shared" si="4"/>
        <v>0</v>
      </c>
      <c r="G25" s="6">
        <f t="shared" si="5"/>
        <v>0</v>
      </c>
    </row>
    <row r="26" spans="1:9" ht="12.75" thickBot="1">
      <c r="A26" s="12"/>
      <c r="B26" s="7">
        <f t="shared" si="0"/>
        <v>0</v>
      </c>
      <c r="C26" s="8">
        <f t="shared" si="1"/>
        <v>0</v>
      </c>
      <c r="D26" s="8">
        <f t="shared" si="2"/>
        <v>0</v>
      </c>
      <c r="E26" s="8">
        <f t="shared" si="3"/>
        <v>0</v>
      </c>
      <c r="F26" s="8">
        <f t="shared" si="4"/>
        <v>0</v>
      </c>
      <c r="G26" s="9">
        <f t="shared" si="5"/>
        <v>0</v>
      </c>
      <c r="H26" t="s">
        <v>8</v>
      </c>
      <c r="I26" t="s">
        <v>9</v>
      </c>
    </row>
    <row r="27" spans="1:9" ht="12">
      <c r="A27" t="s">
        <v>10</v>
      </c>
      <c r="B27">
        <f>SUM(B4:B26)/1000/0.045</f>
        <v>0</v>
      </c>
      <c r="C27">
        <f>SUM(C4:C26)/1000/0.045</f>
        <v>0</v>
      </c>
      <c r="D27">
        <f>SUM(D4:D26)/1000/0.045</f>
        <v>0</v>
      </c>
      <c r="H27">
        <f>SUM(B27:D27)</f>
        <v>0</v>
      </c>
      <c r="I27">
        <f>SUM(E28:G28)</f>
        <v>0</v>
      </c>
    </row>
    <row r="28" spans="1:7" ht="12">
      <c r="A28" t="s">
        <v>11</v>
      </c>
      <c r="E28">
        <f>SUM(E4:E26)/0.045</f>
        <v>0</v>
      </c>
      <c r="F28">
        <f>SUM(F4:F26)/0.045</f>
        <v>0</v>
      </c>
      <c r="G28">
        <f>SUM(G4:G26)/0.045</f>
        <v>0</v>
      </c>
    </row>
    <row r="32" ht="12.75" thickBot="1">
      <c r="A32" t="s">
        <v>12</v>
      </c>
    </row>
    <row r="33" spans="1:7" ht="12">
      <c r="A33" s="10" t="s">
        <v>1</v>
      </c>
      <c r="B33" s="1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3" t="s">
        <v>7</v>
      </c>
    </row>
    <row r="34" spans="1:7" ht="12">
      <c r="A34" s="11">
        <v>13</v>
      </c>
      <c r="B34" s="4">
        <f>0.152*POWER(A34,2.23)</f>
        <v>46.337997691820135</v>
      </c>
      <c r="C34" s="5">
        <f>0.0081*POWER(A34,2.821)</f>
        <v>11.243958026799401</v>
      </c>
      <c r="D34" s="5">
        <f>0.0386*POWER(A34,1.529)</f>
        <v>1.9489768938101784</v>
      </c>
      <c r="E34" s="5">
        <f>B34*0.001</f>
        <v>0.046337997691820135</v>
      </c>
      <c r="F34" s="5">
        <f>C34*0.0059</f>
        <v>0.06633935235811647</v>
      </c>
      <c r="G34" s="6">
        <f>D34*0.0229</f>
        <v>0.04463157086825308</v>
      </c>
    </row>
    <row r="35" spans="1:7" ht="12">
      <c r="A35" s="11">
        <v>10.9</v>
      </c>
      <c r="B35" s="4">
        <f aca="true" t="shared" si="6" ref="B35:B51">0.152*POWER(A35,2.23)</f>
        <v>31.282732307877566</v>
      </c>
      <c r="C35" s="5">
        <f aca="true" t="shared" si="7" ref="C35:C51">0.0081*POWER(A35,2.821)</f>
        <v>6.840142817229992</v>
      </c>
      <c r="D35" s="5">
        <f aca="true" t="shared" si="8" ref="D35:D51">0.0386*POWER(A35,1.529)</f>
        <v>1.4887179334768648</v>
      </c>
      <c r="E35" s="5">
        <f aca="true" t="shared" si="9" ref="E35:E51">B35*0.001</f>
        <v>0.031282732307877564</v>
      </c>
      <c r="F35" s="5">
        <f aca="true" t="shared" si="10" ref="F35:F51">C35*0.0059</f>
        <v>0.04035684262165695</v>
      </c>
      <c r="G35" s="6">
        <f aca="true" t="shared" si="11" ref="G35:G51">D35*0.0229</f>
        <v>0.034091640676620204</v>
      </c>
    </row>
    <row r="36" spans="1:7" ht="12">
      <c r="A36" s="11">
        <v>22.9</v>
      </c>
      <c r="B36" s="4">
        <f t="shared" si="6"/>
        <v>163.7859762072433</v>
      </c>
      <c r="C36" s="5">
        <f t="shared" si="7"/>
        <v>55.53680795844073</v>
      </c>
      <c r="D36" s="5">
        <f t="shared" si="8"/>
        <v>4.632076861565218</v>
      </c>
      <c r="E36" s="5">
        <f t="shared" si="9"/>
        <v>0.1637859762072433</v>
      </c>
      <c r="F36" s="5">
        <f t="shared" si="10"/>
        <v>0.3276671669548003</v>
      </c>
      <c r="G36" s="6">
        <f t="shared" si="11"/>
        <v>0.1060745601298435</v>
      </c>
    </row>
    <row r="37" spans="1:7" ht="12">
      <c r="A37" s="11">
        <v>13.4</v>
      </c>
      <c r="B37" s="4">
        <f t="shared" si="6"/>
        <v>49.577804238225056</v>
      </c>
      <c r="C37" s="5">
        <f t="shared" si="7"/>
        <v>12.247505835824692</v>
      </c>
      <c r="D37" s="5">
        <f t="shared" si="8"/>
        <v>2.0414114266428007</v>
      </c>
      <c r="E37" s="5">
        <f t="shared" si="9"/>
        <v>0.049577804238225054</v>
      </c>
      <c r="F37" s="5">
        <f t="shared" si="10"/>
        <v>0.07226028443136567</v>
      </c>
      <c r="G37" s="6">
        <f t="shared" si="11"/>
        <v>0.046748321670120135</v>
      </c>
    </row>
    <row r="38" spans="1:7" ht="12">
      <c r="A38" s="11">
        <v>14.8</v>
      </c>
      <c r="B38" s="4">
        <f t="shared" si="6"/>
        <v>61.87670988310128</v>
      </c>
      <c r="C38" s="5">
        <f t="shared" si="7"/>
        <v>16.210384568997526</v>
      </c>
      <c r="D38" s="5">
        <f t="shared" si="8"/>
        <v>2.3763886393775535</v>
      </c>
      <c r="E38" s="5">
        <f t="shared" si="9"/>
        <v>0.06187670988310128</v>
      </c>
      <c r="F38" s="5">
        <f t="shared" si="10"/>
        <v>0.0956412689570854</v>
      </c>
      <c r="G38" s="6">
        <f t="shared" si="11"/>
        <v>0.054419299841745976</v>
      </c>
    </row>
    <row r="39" spans="1:7" ht="12">
      <c r="A39" s="11">
        <v>11.8</v>
      </c>
      <c r="B39" s="4">
        <f t="shared" si="6"/>
        <v>37.33708979394486</v>
      </c>
      <c r="C39" s="5">
        <f t="shared" si="7"/>
        <v>8.55586969103779</v>
      </c>
      <c r="D39" s="5">
        <f t="shared" si="8"/>
        <v>1.6807181647816878</v>
      </c>
      <c r="E39" s="5">
        <f t="shared" si="9"/>
        <v>0.037337089793944865</v>
      </c>
      <c r="F39" s="5">
        <f t="shared" si="10"/>
        <v>0.05047963117712296</v>
      </c>
      <c r="G39" s="6">
        <f t="shared" si="11"/>
        <v>0.03848844597350065</v>
      </c>
    </row>
    <row r="40" spans="1:7" ht="12">
      <c r="A40" s="11">
        <v>12.7</v>
      </c>
      <c r="B40" s="4">
        <f t="shared" si="6"/>
        <v>43.987156223299756</v>
      </c>
      <c r="C40" s="5">
        <f t="shared" si="7"/>
        <v>10.527259188358267</v>
      </c>
      <c r="D40" s="5">
        <f t="shared" si="8"/>
        <v>1.8806292823643387</v>
      </c>
      <c r="E40" s="5">
        <f t="shared" si="9"/>
        <v>0.04398715622329976</v>
      </c>
      <c r="F40" s="5">
        <f t="shared" si="10"/>
        <v>0.06211082921131377</v>
      </c>
      <c r="G40" s="6">
        <f t="shared" si="11"/>
        <v>0.043066410566143354</v>
      </c>
    </row>
    <row r="41" spans="1:7" ht="12">
      <c r="A41" s="11">
        <v>12.8</v>
      </c>
      <c r="B41" s="4">
        <f t="shared" si="6"/>
        <v>44.76327160935832</v>
      </c>
      <c r="C41" s="5">
        <f t="shared" si="7"/>
        <v>10.762777031643964</v>
      </c>
      <c r="D41" s="5">
        <f t="shared" si="8"/>
        <v>1.9033179712761132</v>
      </c>
      <c r="E41" s="5">
        <f t="shared" si="9"/>
        <v>0.04476327160935832</v>
      </c>
      <c r="F41" s="5">
        <f t="shared" si="10"/>
        <v>0.06350038448669938</v>
      </c>
      <c r="G41" s="6">
        <f t="shared" si="11"/>
        <v>0.04358598154222299</v>
      </c>
    </row>
    <row r="42" spans="1:7" ht="12">
      <c r="A42" s="11">
        <v>19</v>
      </c>
      <c r="B42" s="4">
        <f t="shared" si="6"/>
        <v>108.01003780079756</v>
      </c>
      <c r="C42" s="5">
        <f t="shared" si="7"/>
        <v>32.798118237118906</v>
      </c>
      <c r="D42" s="5">
        <f t="shared" si="8"/>
        <v>3.4817818779454637</v>
      </c>
      <c r="E42" s="5">
        <f t="shared" si="9"/>
        <v>0.10801003780079757</v>
      </c>
      <c r="F42" s="5">
        <f t="shared" si="10"/>
        <v>0.19350889759900156</v>
      </c>
      <c r="G42" s="6">
        <f t="shared" si="11"/>
        <v>0.07973280500495111</v>
      </c>
    </row>
    <row r="43" spans="1:7" ht="12">
      <c r="A43" s="11">
        <v>11.8</v>
      </c>
      <c r="B43" s="4">
        <f t="shared" si="6"/>
        <v>37.33708979394486</v>
      </c>
      <c r="C43" s="5">
        <f t="shared" si="7"/>
        <v>8.55586969103779</v>
      </c>
      <c r="D43" s="5">
        <f t="shared" si="8"/>
        <v>1.6807181647816878</v>
      </c>
      <c r="E43" s="5">
        <f t="shared" si="9"/>
        <v>0.037337089793944865</v>
      </c>
      <c r="F43" s="5">
        <f t="shared" si="10"/>
        <v>0.05047963117712296</v>
      </c>
      <c r="G43" s="6">
        <f t="shared" si="11"/>
        <v>0.03848844597350065</v>
      </c>
    </row>
    <row r="44" spans="1:7" ht="12">
      <c r="A44" s="11">
        <v>11.9</v>
      </c>
      <c r="B44" s="4">
        <f t="shared" si="6"/>
        <v>38.04637742504713</v>
      </c>
      <c r="C44" s="5">
        <f t="shared" si="7"/>
        <v>8.761994918356654</v>
      </c>
      <c r="D44" s="5">
        <f t="shared" si="8"/>
        <v>1.7025450355116845</v>
      </c>
      <c r="E44" s="5">
        <f t="shared" si="9"/>
        <v>0.038046377425047136</v>
      </c>
      <c r="F44" s="5">
        <f t="shared" si="10"/>
        <v>0.051695770018304256</v>
      </c>
      <c r="G44" s="6">
        <f t="shared" si="11"/>
        <v>0.038988281313217577</v>
      </c>
    </row>
    <row r="45" spans="1:7" ht="12">
      <c r="A45" s="11">
        <v>10</v>
      </c>
      <c r="B45" s="4">
        <f t="shared" si="6"/>
        <v>25.813303517418515</v>
      </c>
      <c r="C45" s="5">
        <f t="shared" si="7"/>
        <v>5.363953679984278</v>
      </c>
      <c r="D45" s="5">
        <f t="shared" si="8"/>
        <v>1.3049302677550891</v>
      </c>
      <c r="E45" s="5">
        <f t="shared" si="9"/>
        <v>0.025813303517418514</v>
      </c>
      <c r="F45" s="5">
        <f t="shared" si="10"/>
        <v>0.03164732671190724</v>
      </c>
      <c r="G45" s="6">
        <f t="shared" si="11"/>
        <v>0.029882903131591542</v>
      </c>
    </row>
    <row r="46" spans="1:7" ht="12">
      <c r="A46" s="11"/>
      <c r="B46" s="4">
        <f t="shared" si="6"/>
        <v>0</v>
      </c>
      <c r="C46" s="5">
        <f t="shared" si="7"/>
        <v>0</v>
      </c>
      <c r="D46" s="5">
        <f t="shared" si="8"/>
        <v>0</v>
      </c>
      <c r="E46" s="5">
        <f t="shared" si="9"/>
        <v>0</v>
      </c>
      <c r="F46" s="5">
        <f t="shared" si="10"/>
        <v>0</v>
      </c>
      <c r="G46" s="6">
        <f t="shared" si="11"/>
        <v>0</v>
      </c>
    </row>
    <row r="47" spans="1:7" ht="12">
      <c r="A47" s="11"/>
      <c r="B47" s="4">
        <f t="shared" si="6"/>
        <v>0</v>
      </c>
      <c r="C47" s="5">
        <f t="shared" si="7"/>
        <v>0</v>
      </c>
      <c r="D47" s="5">
        <f t="shared" si="8"/>
        <v>0</v>
      </c>
      <c r="E47" s="5">
        <f t="shared" si="9"/>
        <v>0</v>
      </c>
      <c r="F47" s="5">
        <f t="shared" si="10"/>
        <v>0</v>
      </c>
      <c r="G47" s="6">
        <f t="shared" si="11"/>
        <v>0</v>
      </c>
    </row>
    <row r="48" spans="1:7" ht="12">
      <c r="A48" s="11"/>
      <c r="B48" s="4">
        <f t="shared" si="6"/>
        <v>0</v>
      </c>
      <c r="C48" s="5">
        <f t="shared" si="7"/>
        <v>0</v>
      </c>
      <c r="D48" s="5">
        <f t="shared" si="8"/>
        <v>0</v>
      </c>
      <c r="E48" s="5">
        <f t="shared" si="9"/>
        <v>0</v>
      </c>
      <c r="F48" s="5">
        <f t="shared" si="10"/>
        <v>0</v>
      </c>
      <c r="G48" s="6">
        <f t="shared" si="11"/>
        <v>0</v>
      </c>
    </row>
    <row r="49" spans="1:7" ht="12">
      <c r="A49" s="11"/>
      <c r="B49" s="4">
        <f t="shared" si="6"/>
        <v>0</v>
      </c>
      <c r="C49" s="5">
        <f t="shared" si="7"/>
        <v>0</v>
      </c>
      <c r="D49" s="5">
        <f t="shared" si="8"/>
        <v>0</v>
      </c>
      <c r="E49" s="5">
        <f t="shared" si="9"/>
        <v>0</v>
      </c>
      <c r="F49" s="5">
        <f t="shared" si="10"/>
        <v>0</v>
      </c>
      <c r="G49" s="6">
        <f t="shared" si="11"/>
        <v>0</v>
      </c>
    </row>
    <row r="50" spans="1:7" ht="12">
      <c r="A50" s="11"/>
      <c r="B50" s="4">
        <f t="shared" si="6"/>
        <v>0</v>
      </c>
      <c r="C50" s="5">
        <f t="shared" si="7"/>
        <v>0</v>
      </c>
      <c r="D50" s="5">
        <f t="shared" si="8"/>
        <v>0</v>
      </c>
      <c r="E50" s="5">
        <f t="shared" si="9"/>
        <v>0</v>
      </c>
      <c r="F50" s="5">
        <f t="shared" si="10"/>
        <v>0</v>
      </c>
      <c r="G50" s="6">
        <f t="shared" si="11"/>
        <v>0</v>
      </c>
    </row>
    <row r="51" spans="1:9" ht="12.75" thickBot="1">
      <c r="A51" s="12"/>
      <c r="B51" s="7">
        <f t="shared" si="6"/>
        <v>0</v>
      </c>
      <c r="C51" s="8">
        <f t="shared" si="7"/>
        <v>0</v>
      </c>
      <c r="D51" s="8">
        <f t="shared" si="8"/>
        <v>0</v>
      </c>
      <c r="E51" s="8">
        <f t="shared" si="9"/>
        <v>0</v>
      </c>
      <c r="F51" s="8">
        <f t="shared" si="10"/>
        <v>0</v>
      </c>
      <c r="G51" s="9">
        <f t="shared" si="11"/>
        <v>0</v>
      </c>
      <c r="H51" t="s">
        <v>8</v>
      </c>
      <c r="I51" t="s">
        <v>9</v>
      </c>
    </row>
    <row r="52" spans="1:9" ht="12">
      <c r="A52" t="s">
        <v>10</v>
      </c>
      <c r="B52">
        <f>SUM(B34:B51)/1000/0.045</f>
        <v>15.29234547760174</v>
      </c>
      <c r="C52">
        <f>SUM(C34:C51)/1000/0.045</f>
        <v>4.1645475921073345</v>
      </c>
      <c r="D52">
        <f>SUM(D34:D51)/1000/0.045</f>
        <v>0.5804936115397484</v>
      </c>
      <c r="H52">
        <f>SUM(B52:D52)</f>
        <v>20.037386681248822</v>
      </c>
      <c r="I52">
        <f>SUM(E53:G53)</f>
        <v>53.15647997529524</v>
      </c>
    </row>
    <row r="53" spans="1:7" ht="12">
      <c r="A53" t="s">
        <v>11</v>
      </c>
      <c r="E53">
        <f>SUM(E34:E51)/0.045</f>
        <v>15.29234547760174</v>
      </c>
      <c r="F53">
        <f>SUM(F34:F51)/0.045</f>
        <v>24.570830793433263</v>
      </c>
      <c r="G53">
        <f>SUM(G34:G51)/0.045</f>
        <v>13.293303704260241</v>
      </c>
    </row>
    <row r="57" ht="12.75" thickBot="1">
      <c r="A57" t="s">
        <v>13</v>
      </c>
    </row>
    <row r="58" spans="1:7" ht="12">
      <c r="A58" s="10" t="s">
        <v>1</v>
      </c>
      <c r="B58" s="1" t="s">
        <v>2</v>
      </c>
      <c r="C58" s="2" t="s">
        <v>3</v>
      </c>
      <c r="D58" s="2" t="s">
        <v>4</v>
      </c>
      <c r="E58" s="2" t="s">
        <v>5</v>
      </c>
      <c r="F58" s="2" t="s">
        <v>6</v>
      </c>
      <c r="G58" s="3" t="s">
        <v>7</v>
      </c>
    </row>
    <row r="59" spans="1:7" ht="12">
      <c r="A59" s="11"/>
      <c r="B59" s="4">
        <f>0.1589*POWER(A59,2.254)</f>
        <v>0</v>
      </c>
      <c r="C59" s="5">
        <f>0.0074*POWER(A59,2.791)</f>
        <v>0</v>
      </c>
      <c r="D59" s="5">
        <f>0.0301*POWER(A59,1.51)</f>
        <v>0</v>
      </c>
      <c r="E59" s="5">
        <f>B59*0.001</f>
        <v>0</v>
      </c>
      <c r="F59" s="5">
        <f>C59*0.0059</f>
        <v>0</v>
      </c>
      <c r="G59" s="6">
        <f>D59*0.0227</f>
        <v>0</v>
      </c>
    </row>
    <row r="60" spans="1:7" ht="12">
      <c r="A60" s="11"/>
      <c r="B60" s="4">
        <f aca="true" t="shared" si="12" ref="B60:B76">0.1589*POWER(A60,2.254)</f>
        <v>0</v>
      </c>
      <c r="C60" s="5">
        <f aca="true" t="shared" si="13" ref="C60:C76">0.0074*POWER(A60,2.791)</f>
        <v>0</v>
      </c>
      <c r="D60" s="5">
        <f aca="true" t="shared" si="14" ref="D60:D76">0.0301*POWER(A60,1.51)</f>
        <v>0</v>
      </c>
      <c r="E60" s="5">
        <f aca="true" t="shared" si="15" ref="E60:E76">B60*0.001</f>
        <v>0</v>
      </c>
      <c r="F60" s="5">
        <f aca="true" t="shared" si="16" ref="F60:F76">C60*0.0059</f>
        <v>0</v>
      </c>
      <c r="G60" s="6">
        <f aca="true" t="shared" si="17" ref="G60:G76">D60*0.0227</f>
        <v>0</v>
      </c>
    </row>
    <row r="61" spans="1:7" ht="12">
      <c r="A61" s="11"/>
      <c r="B61" s="4">
        <f t="shared" si="12"/>
        <v>0</v>
      </c>
      <c r="C61" s="5">
        <f t="shared" si="13"/>
        <v>0</v>
      </c>
      <c r="D61" s="5">
        <f t="shared" si="14"/>
        <v>0</v>
      </c>
      <c r="E61" s="5">
        <f t="shared" si="15"/>
        <v>0</v>
      </c>
      <c r="F61" s="5">
        <f t="shared" si="16"/>
        <v>0</v>
      </c>
      <c r="G61" s="6">
        <f t="shared" si="17"/>
        <v>0</v>
      </c>
    </row>
    <row r="62" spans="1:7" ht="12">
      <c r="A62" s="11"/>
      <c r="B62" s="4">
        <f t="shared" si="12"/>
        <v>0</v>
      </c>
      <c r="C62" s="5">
        <f t="shared" si="13"/>
        <v>0</v>
      </c>
      <c r="D62" s="5">
        <f t="shared" si="14"/>
        <v>0</v>
      </c>
      <c r="E62" s="5">
        <f t="shared" si="15"/>
        <v>0</v>
      </c>
      <c r="F62" s="5">
        <f t="shared" si="16"/>
        <v>0</v>
      </c>
      <c r="G62" s="6">
        <f t="shared" si="17"/>
        <v>0</v>
      </c>
    </row>
    <row r="63" spans="1:7" ht="12">
      <c r="A63" s="11"/>
      <c r="B63" s="4">
        <f t="shared" si="12"/>
        <v>0</v>
      </c>
      <c r="C63" s="5">
        <f t="shared" si="13"/>
        <v>0</v>
      </c>
      <c r="D63" s="5">
        <f t="shared" si="14"/>
        <v>0</v>
      </c>
      <c r="E63" s="5">
        <f t="shared" si="15"/>
        <v>0</v>
      </c>
      <c r="F63" s="5">
        <f t="shared" si="16"/>
        <v>0</v>
      </c>
      <c r="G63" s="6">
        <f t="shared" si="17"/>
        <v>0</v>
      </c>
    </row>
    <row r="64" spans="1:7" ht="12">
      <c r="A64" s="11"/>
      <c r="B64" s="4">
        <f t="shared" si="12"/>
        <v>0</v>
      </c>
      <c r="C64" s="5">
        <f t="shared" si="13"/>
        <v>0</v>
      </c>
      <c r="D64" s="5">
        <f t="shared" si="14"/>
        <v>0</v>
      </c>
      <c r="E64" s="5">
        <f t="shared" si="15"/>
        <v>0</v>
      </c>
      <c r="F64" s="5">
        <f t="shared" si="16"/>
        <v>0</v>
      </c>
      <c r="G64" s="6">
        <f t="shared" si="17"/>
        <v>0</v>
      </c>
    </row>
    <row r="65" spans="1:7" ht="12">
      <c r="A65" s="11"/>
      <c r="B65" s="4">
        <f t="shared" si="12"/>
        <v>0</v>
      </c>
      <c r="C65" s="5">
        <f t="shared" si="13"/>
        <v>0</v>
      </c>
      <c r="D65" s="5">
        <f t="shared" si="14"/>
        <v>0</v>
      </c>
      <c r="E65" s="5">
        <f t="shared" si="15"/>
        <v>0</v>
      </c>
      <c r="F65" s="5">
        <f t="shared" si="16"/>
        <v>0</v>
      </c>
      <c r="G65" s="6">
        <f t="shared" si="17"/>
        <v>0</v>
      </c>
    </row>
    <row r="66" spans="1:7" ht="12">
      <c r="A66" s="11"/>
      <c r="B66" s="4">
        <f t="shared" si="12"/>
        <v>0</v>
      </c>
      <c r="C66" s="5">
        <f t="shared" si="13"/>
        <v>0</v>
      </c>
      <c r="D66" s="5">
        <f t="shared" si="14"/>
        <v>0</v>
      </c>
      <c r="E66" s="5">
        <f t="shared" si="15"/>
        <v>0</v>
      </c>
      <c r="F66" s="5">
        <f t="shared" si="16"/>
        <v>0</v>
      </c>
      <c r="G66" s="6">
        <f t="shared" si="17"/>
        <v>0</v>
      </c>
    </row>
    <row r="67" spans="1:7" ht="12">
      <c r="A67" s="11"/>
      <c r="B67" s="4">
        <f t="shared" si="12"/>
        <v>0</v>
      </c>
      <c r="C67" s="5">
        <f t="shared" si="13"/>
        <v>0</v>
      </c>
      <c r="D67" s="5">
        <f t="shared" si="14"/>
        <v>0</v>
      </c>
      <c r="E67" s="5">
        <f t="shared" si="15"/>
        <v>0</v>
      </c>
      <c r="F67" s="5">
        <f t="shared" si="16"/>
        <v>0</v>
      </c>
      <c r="G67" s="6">
        <f t="shared" si="17"/>
        <v>0</v>
      </c>
    </row>
    <row r="68" spans="1:7" ht="12">
      <c r="A68" s="11"/>
      <c r="B68" s="4">
        <f t="shared" si="12"/>
        <v>0</v>
      </c>
      <c r="C68" s="5">
        <f t="shared" si="13"/>
        <v>0</v>
      </c>
      <c r="D68" s="5">
        <f t="shared" si="14"/>
        <v>0</v>
      </c>
      <c r="E68" s="5">
        <f t="shared" si="15"/>
        <v>0</v>
      </c>
      <c r="F68" s="5">
        <f t="shared" si="16"/>
        <v>0</v>
      </c>
      <c r="G68" s="6">
        <f t="shared" si="17"/>
        <v>0</v>
      </c>
    </row>
    <row r="69" spans="1:7" ht="12">
      <c r="A69" s="11"/>
      <c r="B69" s="4">
        <f t="shared" si="12"/>
        <v>0</v>
      </c>
      <c r="C69" s="5">
        <f t="shared" si="13"/>
        <v>0</v>
      </c>
      <c r="D69" s="5">
        <f t="shared" si="14"/>
        <v>0</v>
      </c>
      <c r="E69" s="5">
        <f t="shared" si="15"/>
        <v>0</v>
      </c>
      <c r="F69" s="5">
        <f t="shared" si="16"/>
        <v>0</v>
      </c>
      <c r="G69" s="6">
        <f t="shared" si="17"/>
        <v>0</v>
      </c>
    </row>
    <row r="70" spans="1:7" ht="12">
      <c r="A70" s="11"/>
      <c r="B70" s="4">
        <f t="shared" si="12"/>
        <v>0</v>
      </c>
      <c r="C70" s="5">
        <f t="shared" si="13"/>
        <v>0</v>
      </c>
      <c r="D70" s="5">
        <f t="shared" si="14"/>
        <v>0</v>
      </c>
      <c r="E70" s="5">
        <f t="shared" si="15"/>
        <v>0</v>
      </c>
      <c r="F70" s="5">
        <f t="shared" si="16"/>
        <v>0</v>
      </c>
      <c r="G70" s="6">
        <f t="shared" si="17"/>
        <v>0</v>
      </c>
    </row>
    <row r="71" spans="1:7" ht="12">
      <c r="A71" s="11"/>
      <c r="B71" s="4">
        <f t="shared" si="12"/>
        <v>0</v>
      </c>
      <c r="C71" s="5">
        <f t="shared" si="13"/>
        <v>0</v>
      </c>
      <c r="D71" s="5">
        <f t="shared" si="14"/>
        <v>0</v>
      </c>
      <c r="E71" s="5">
        <f t="shared" si="15"/>
        <v>0</v>
      </c>
      <c r="F71" s="5">
        <f t="shared" si="16"/>
        <v>0</v>
      </c>
      <c r="G71" s="6">
        <f t="shared" si="17"/>
        <v>0</v>
      </c>
    </row>
    <row r="72" spans="1:7" ht="12">
      <c r="A72" s="11"/>
      <c r="B72" s="4">
        <f t="shared" si="12"/>
        <v>0</v>
      </c>
      <c r="C72" s="5">
        <f t="shared" si="13"/>
        <v>0</v>
      </c>
      <c r="D72" s="5">
        <f t="shared" si="14"/>
        <v>0</v>
      </c>
      <c r="E72" s="5">
        <f t="shared" si="15"/>
        <v>0</v>
      </c>
      <c r="F72" s="5">
        <f t="shared" si="16"/>
        <v>0</v>
      </c>
      <c r="G72" s="6">
        <f t="shared" si="17"/>
        <v>0</v>
      </c>
    </row>
    <row r="73" spans="1:7" ht="12">
      <c r="A73" s="11"/>
      <c r="B73" s="4">
        <f t="shared" si="12"/>
        <v>0</v>
      </c>
      <c r="C73" s="5">
        <f t="shared" si="13"/>
        <v>0</v>
      </c>
      <c r="D73" s="5">
        <f t="shared" si="14"/>
        <v>0</v>
      </c>
      <c r="E73" s="5">
        <f t="shared" si="15"/>
        <v>0</v>
      </c>
      <c r="F73" s="5">
        <f t="shared" si="16"/>
        <v>0</v>
      </c>
      <c r="G73" s="6">
        <f t="shared" si="17"/>
        <v>0</v>
      </c>
    </row>
    <row r="74" spans="1:7" ht="12">
      <c r="A74" s="11"/>
      <c r="B74" s="4">
        <f t="shared" si="12"/>
        <v>0</v>
      </c>
      <c r="C74" s="5">
        <f t="shared" si="13"/>
        <v>0</v>
      </c>
      <c r="D74" s="5">
        <f t="shared" si="14"/>
        <v>0</v>
      </c>
      <c r="E74" s="5">
        <f t="shared" si="15"/>
        <v>0</v>
      </c>
      <c r="F74" s="5">
        <f t="shared" si="16"/>
        <v>0</v>
      </c>
      <c r="G74" s="6">
        <f t="shared" si="17"/>
        <v>0</v>
      </c>
    </row>
    <row r="75" spans="1:7" ht="12">
      <c r="A75" s="11"/>
      <c r="B75" s="4">
        <f t="shared" si="12"/>
        <v>0</v>
      </c>
      <c r="C75" s="5">
        <f t="shared" si="13"/>
        <v>0</v>
      </c>
      <c r="D75" s="5">
        <f t="shared" si="14"/>
        <v>0</v>
      </c>
      <c r="E75" s="5">
        <f t="shared" si="15"/>
        <v>0</v>
      </c>
      <c r="F75" s="5">
        <f t="shared" si="16"/>
        <v>0</v>
      </c>
      <c r="G75" s="6">
        <f t="shared" si="17"/>
        <v>0</v>
      </c>
    </row>
    <row r="76" spans="1:9" ht="12.75" thickBot="1">
      <c r="A76" s="12"/>
      <c r="B76" s="7">
        <f t="shared" si="12"/>
        <v>0</v>
      </c>
      <c r="C76" s="8">
        <f t="shared" si="13"/>
        <v>0</v>
      </c>
      <c r="D76" s="8">
        <f t="shared" si="14"/>
        <v>0</v>
      </c>
      <c r="E76" s="8">
        <f t="shared" si="15"/>
        <v>0</v>
      </c>
      <c r="F76" s="8">
        <f t="shared" si="16"/>
        <v>0</v>
      </c>
      <c r="G76" s="9">
        <f t="shared" si="17"/>
        <v>0</v>
      </c>
      <c r="H76" t="s">
        <v>8</v>
      </c>
      <c r="I76" t="s">
        <v>9</v>
      </c>
    </row>
    <row r="77" spans="1:9" ht="12">
      <c r="A77" t="s">
        <v>10</v>
      </c>
      <c r="B77">
        <f>SUM(B59:B76)/1000/0.045</f>
        <v>0</v>
      </c>
      <c r="C77">
        <f>SUM(C59:C76)/1000/0.045</f>
        <v>0</v>
      </c>
      <c r="D77">
        <f>SUM(D59:D76)/1000/0.045</f>
        <v>0</v>
      </c>
      <c r="H77">
        <f>SUM(B77:D77)</f>
        <v>0</v>
      </c>
      <c r="I77">
        <f>SUM(E78:G78)</f>
        <v>0</v>
      </c>
    </row>
    <row r="78" spans="1:7" ht="12">
      <c r="A78" t="s">
        <v>11</v>
      </c>
      <c r="E78">
        <f>SUM(E59:E76)/0.045</f>
        <v>0</v>
      </c>
      <c r="F78">
        <f>SUM(F59:F76)/0.045</f>
        <v>0</v>
      </c>
      <c r="G78">
        <f>SUM(G59:G76)/0.045</f>
        <v>0</v>
      </c>
    </row>
    <row r="82" ht="12.75" thickBot="1">
      <c r="A82" t="s">
        <v>14</v>
      </c>
    </row>
    <row r="83" spans="1:7" ht="12">
      <c r="A83" s="10" t="s">
        <v>1</v>
      </c>
      <c r="B83" s="1" t="s">
        <v>2</v>
      </c>
      <c r="C83" s="2" t="s">
        <v>3</v>
      </c>
      <c r="D83" s="2" t="s">
        <v>4</v>
      </c>
      <c r="E83" s="2" t="s">
        <v>5</v>
      </c>
      <c r="F83" s="2" t="s">
        <v>6</v>
      </c>
      <c r="G83" s="3" t="s">
        <v>7</v>
      </c>
    </row>
    <row r="84" spans="1:7" ht="12">
      <c r="A84" s="11"/>
      <c r="B84" s="4">
        <f>0.1714*POWER(A84,2.199)</f>
        <v>0</v>
      </c>
      <c r="C84" s="5">
        <f>0.0038*POWER(A84,2.768)</f>
        <v>0</v>
      </c>
      <c r="D84" s="5">
        <f>0.0243*POWER(A84,1.492)</f>
        <v>0</v>
      </c>
      <c r="E84" s="5">
        <f>B84*0.0008</f>
        <v>0</v>
      </c>
      <c r="F84" s="5">
        <f>C84*0.0048</f>
        <v>0</v>
      </c>
      <c r="G84" s="6">
        <f>D84*0.0211</f>
        <v>0</v>
      </c>
    </row>
    <row r="85" spans="1:7" ht="12">
      <c r="A85" s="11"/>
      <c r="B85" s="4">
        <f aca="true" t="shared" si="18" ref="B85:B101">0.1714*POWER(A85,2.199)</f>
        <v>0</v>
      </c>
      <c r="C85" s="5">
        <f aca="true" t="shared" si="19" ref="C85:C101">0.0038*POWER(A85,2.768)</f>
        <v>0</v>
      </c>
      <c r="D85" s="5">
        <f aca="true" t="shared" si="20" ref="D85:D101">0.0243*POWER(A85,1.492)</f>
        <v>0</v>
      </c>
      <c r="E85" s="5">
        <f aca="true" t="shared" si="21" ref="E85:E101">B85*0.0008</f>
        <v>0</v>
      </c>
      <c r="F85" s="5">
        <f aca="true" t="shared" si="22" ref="F85:F101">C85*0.0048</f>
        <v>0</v>
      </c>
      <c r="G85" s="6">
        <f aca="true" t="shared" si="23" ref="G85:G101">D85*0.0211</f>
        <v>0</v>
      </c>
    </row>
    <row r="86" spans="1:7" ht="12">
      <c r="A86" s="11"/>
      <c r="B86" s="4">
        <f t="shared" si="18"/>
        <v>0</v>
      </c>
      <c r="C86" s="5">
        <f t="shared" si="19"/>
        <v>0</v>
      </c>
      <c r="D86" s="5">
        <f t="shared" si="20"/>
        <v>0</v>
      </c>
      <c r="E86" s="5">
        <f t="shared" si="21"/>
        <v>0</v>
      </c>
      <c r="F86" s="5">
        <f t="shared" si="22"/>
        <v>0</v>
      </c>
      <c r="G86" s="6">
        <f t="shared" si="23"/>
        <v>0</v>
      </c>
    </row>
    <row r="87" spans="1:7" ht="12">
      <c r="A87" s="11"/>
      <c r="B87" s="4">
        <f t="shared" si="18"/>
        <v>0</v>
      </c>
      <c r="C87" s="5">
        <f t="shared" si="19"/>
        <v>0</v>
      </c>
      <c r="D87" s="5">
        <f t="shared" si="20"/>
        <v>0</v>
      </c>
      <c r="E87" s="5">
        <f t="shared" si="21"/>
        <v>0</v>
      </c>
      <c r="F87" s="5">
        <f t="shared" si="22"/>
        <v>0</v>
      </c>
      <c r="G87" s="6">
        <f t="shared" si="23"/>
        <v>0</v>
      </c>
    </row>
    <row r="88" spans="1:7" ht="12">
      <c r="A88" s="11"/>
      <c r="B88" s="4">
        <f t="shared" si="18"/>
        <v>0</v>
      </c>
      <c r="C88" s="5">
        <f t="shared" si="19"/>
        <v>0</v>
      </c>
      <c r="D88" s="5">
        <f t="shared" si="20"/>
        <v>0</v>
      </c>
      <c r="E88" s="5">
        <f t="shared" si="21"/>
        <v>0</v>
      </c>
      <c r="F88" s="5">
        <f t="shared" si="22"/>
        <v>0</v>
      </c>
      <c r="G88" s="6">
        <f t="shared" si="23"/>
        <v>0</v>
      </c>
    </row>
    <row r="89" spans="1:7" ht="12">
      <c r="A89" s="11"/>
      <c r="B89" s="4">
        <f t="shared" si="18"/>
        <v>0</v>
      </c>
      <c r="C89" s="5">
        <f t="shared" si="19"/>
        <v>0</v>
      </c>
      <c r="D89" s="5">
        <f t="shared" si="20"/>
        <v>0</v>
      </c>
      <c r="E89" s="5">
        <f t="shared" si="21"/>
        <v>0</v>
      </c>
      <c r="F89" s="5">
        <f t="shared" si="22"/>
        <v>0</v>
      </c>
      <c r="G89" s="6">
        <f t="shared" si="23"/>
        <v>0</v>
      </c>
    </row>
    <row r="90" spans="1:7" ht="12">
      <c r="A90" s="11"/>
      <c r="B90" s="4">
        <f t="shared" si="18"/>
        <v>0</v>
      </c>
      <c r="C90" s="5">
        <f t="shared" si="19"/>
        <v>0</v>
      </c>
      <c r="D90" s="5">
        <f t="shared" si="20"/>
        <v>0</v>
      </c>
      <c r="E90" s="5">
        <f t="shared" si="21"/>
        <v>0</v>
      </c>
      <c r="F90" s="5">
        <f t="shared" si="22"/>
        <v>0</v>
      </c>
      <c r="G90" s="6">
        <f t="shared" si="23"/>
        <v>0</v>
      </c>
    </row>
    <row r="91" spans="1:7" ht="12">
      <c r="A91" s="11"/>
      <c r="B91" s="4">
        <f t="shared" si="18"/>
        <v>0</v>
      </c>
      <c r="C91" s="5">
        <f t="shared" si="19"/>
        <v>0</v>
      </c>
      <c r="D91" s="5">
        <f t="shared" si="20"/>
        <v>0</v>
      </c>
      <c r="E91" s="5">
        <f t="shared" si="21"/>
        <v>0</v>
      </c>
      <c r="F91" s="5">
        <f t="shared" si="22"/>
        <v>0</v>
      </c>
      <c r="G91" s="6">
        <f t="shared" si="23"/>
        <v>0</v>
      </c>
    </row>
    <row r="92" spans="1:7" ht="12">
      <c r="A92" s="11"/>
      <c r="B92" s="4">
        <f t="shared" si="18"/>
        <v>0</v>
      </c>
      <c r="C92" s="5">
        <f t="shared" si="19"/>
        <v>0</v>
      </c>
      <c r="D92" s="5">
        <f t="shared" si="20"/>
        <v>0</v>
      </c>
      <c r="E92" s="5">
        <f t="shared" si="21"/>
        <v>0</v>
      </c>
      <c r="F92" s="5">
        <f t="shared" si="22"/>
        <v>0</v>
      </c>
      <c r="G92" s="6">
        <f t="shared" si="23"/>
        <v>0</v>
      </c>
    </row>
    <row r="93" spans="1:7" ht="12">
      <c r="A93" s="11"/>
      <c r="B93" s="4">
        <f t="shared" si="18"/>
        <v>0</v>
      </c>
      <c r="C93" s="5">
        <f t="shared" si="19"/>
        <v>0</v>
      </c>
      <c r="D93" s="5">
        <f t="shared" si="20"/>
        <v>0</v>
      </c>
      <c r="E93" s="5">
        <f t="shared" si="21"/>
        <v>0</v>
      </c>
      <c r="F93" s="5">
        <f t="shared" si="22"/>
        <v>0</v>
      </c>
      <c r="G93" s="6">
        <f t="shared" si="23"/>
        <v>0</v>
      </c>
    </row>
    <row r="94" spans="1:7" ht="12">
      <c r="A94" s="11"/>
      <c r="B94" s="4">
        <f t="shared" si="18"/>
        <v>0</v>
      </c>
      <c r="C94" s="5">
        <f t="shared" si="19"/>
        <v>0</v>
      </c>
      <c r="D94" s="5">
        <f t="shared" si="20"/>
        <v>0</v>
      </c>
      <c r="E94" s="5">
        <f t="shared" si="21"/>
        <v>0</v>
      </c>
      <c r="F94" s="5">
        <f t="shared" si="22"/>
        <v>0</v>
      </c>
      <c r="G94" s="6">
        <f t="shared" si="23"/>
        <v>0</v>
      </c>
    </row>
    <row r="95" spans="1:7" ht="12">
      <c r="A95" s="11"/>
      <c r="B95" s="4">
        <f t="shared" si="18"/>
        <v>0</v>
      </c>
      <c r="C95" s="5">
        <f t="shared" si="19"/>
        <v>0</v>
      </c>
      <c r="D95" s="5">
        <f t="shared" si="20"/>
        <v>0</v>
      </c>
      <c r="E95" s="5">
        <f t="shared" si="21"/>
        <v>0</v>
      </c>
      <c r="F95" s="5">
        <f t="shared" si="22"/>
        <v>0</v>
      </c>
      <c r="G95" s="6">
        <f t="shared" si="23"/>
        <v>0</v>
      </c>
    </row>
    <row r="96" spans="1:7" ht="12">
      <c r="A96" s="11"/>
      <c r="B96" s="4">
        <f t="shared" si="18"/>
        <v>0</v>
      </c>
      <c r="C96" s="5">
        <f t="shared" si="19"/>
        <v>0</v>
      </c>
      <c r="D96" s="5">
        <f t="shared" si="20"/>
        <v>0</v>
      </c>
      <c r="E96" s="5">
        <f t="shared" si="21"/>
        <v>0</v>
      </c>
      <c r="F96" s="5">
        <f t="shared" si="22"/>
        <v>0</v>
      </c>
      <c r="G96" s="6">
        <f t="shared" si="23"/>
        <v>0</v>
      </c>
    </row>
    <row r="97" spans="1:7" ht="12">
      <c r="A97" s="11"/>
      <c r="B97" s="4">
        <f t="shared" si="18"/>
        <v>0</v>
      </c>
      <c r="C97" s="5">
        <f t="shared" si="19"/>
        <v>0</v>
      </c>
      <c r="D97" s="5">
        <f t="shared" si="20"/>
        <v>0</v>
      </c>
      <c r="E97" s="5">
        <f t="shared" si="21"/>
        <v>0</v>
      </c>
      <c r="F97" s="5">
        <f t="shared" si="22"/>
        <v>0</v>
      </c>
      <c r="G97" s="6">
        <f t="shared" si="23"/>
        <v>0</v>
      </c>
    </row>
    <row r="98" spans="1:7" ht="12">
      <c r="A98" s="11"/>
      <c r="B98" s="4">
        <f t="shared" si="18"/>
        <v>0</v>
      </c>
      <c r="C98" s="5">
        <f t="shared" si="19"/>
        <v>0</v>
      </c>
      <c r="D98" s="5">
        <f t="shared" si="20"/>
        <v>0</v>
      </c>
      <c r="E98" s="5">
        <f t="shared" si="21"/>
        <v>0</v>
      </c>
      <c r="F98" s="5">
        <f t="shared" si="22"/>
        <v>0</v>
      </c>
      <c r="G98" s="6">
        <f t="shared" si="23"/>
        <v>0</v>
      </c>
    </row>
    <row r="99" spans="1:7" ht="12">
      <c r="A99" s="11"/>
      <c r="B99" s="4">
        <f t="shared" si="18"/>
        <v>0</v>
      </c>
      <c r="C99" s="5">
        <f t="shared" si="19"/>
        <v>0</v>
      </c>
      <c r="D99" s="5">
        <f t="shared" si="20"/>
        <v>0</v>
      </c>
      <c r="E99" s="5">
        <f t="shared" si="21"/>
        <v>0</v>
      </c>
      <c r="F99" s="5">
        <f t="shared" si="22"/>
        <v>0</v>
      </c>
      <c r="G99" s="6">
        <f t="shared" si="23"/>
        <v>0</v>
      </c>
    </row>
    <row r="100" spans="1:7" ht="12">
      <c r="A100" s="11"/>
      <c r="B100" s="4">
        <f t="shared" si="18"/>
        <v>0</v>
      </c>
      <c r="C100" s="5">
        <f t="shared" si="19"/>
        <v>0</v>
      </c>
      <c r="D100" s="5">
        <f t="shared" si="20"/>
        <v>0</v>
      </c>
      <c r="E100" s="5">
        <f t="shared" si="21"/>
        <v>0</v>
      </c>
      <c r="F100" s="5">
        <f t="shared" si="22"/>
        <v>0</v>
      </c>
      <c r="G100" s="6">
        <f t="shared" si="23"/>
        <v>0</v>
      </c>
    </row>
    <row r="101" spans="1:9" ht="12.75" thickBot="1">
      <c r="A101" s="12"/>
      <c r="B101" s="7">
        <f t="shared" si="18"/>
        <v>0</v>
      </c>
      <c r="C101" s="8">
        <f t="shared" si="19"/>
        <v>0</v>
      </c>
      <c r="D101" s="8">
        <f t="shared" si="20"/>
        <v>0</v>
      </c>
      <c r="E101" s="8">
        <f t="shared" si="21"/>
        <v>0</v>
      </c>
      <c r="F101" s="8">
        <f t="shared" si="22"/>
        <v>0</v>
      </c>
      <c r="G101" s="9">
        <f t="shared" si="23"/>
        <v>0</v>
      </c>
      <c r="H101" t="s">
        <v>8</v>
      </c>
      <c r="I101" t="s">
        <v>9</v>
      </c>
    </row>
    <row r="102" spans="1:9" ht="12">
      <c r="A102" t="s">
        <v>10</v>
      </c>
      <c r="B102">
        <f>SUM(B84:B101)/1000/0.045</f>
        <v>0</v>
      </c>
      <c r="C102">
        <f>SUM(C84:C101)/1000/0.045</f>
        <v>0</v>
      </c>
      <c r="D102">
        <f>SUM(D84:D101)/1000/0.045</f>
        <v>0</v>
      </c>
      <c r="H102">
        <f>SUM(B102:D102)</f>
        <v>0</v>
      </c>
      <c r="I102">
        <f>SUM(E103:G103)</f>
        <v>0</v>
      </c>
    </row>
    <row r="103" spans="1:7" ht="12">
      <c r="A103" t="s">
        <v>11</v>
      </c>
      <c r="E103">
        <f>SUM(E84:E101)/0.045</f>
        <v>0</v>
      </c>
      <c r="F103">
        <f>SUM(F84:F101)/0.045</f>
        <v>0</v>
      </c>
      <c r="G103">
        <f>SUM(G84:G101)/0.045</f>
        <v>0</v>
      </c>
    </row>
    <row r="107" ht="12.75" thickBot="1">
      <c r="A107" t="s">
        <v>15</v>
      </c>
    </row>
    <row r="108" spans="1:7" ht="12">
      <c r="A108" s="10" t="s">
        <v>1</v>
      </c>
      <c r="B108" s="1" t="s">
        <v>2</v>
      </c>
      <c r="C108" s="2" t="s">
        <v>3</v>
      </c>
      <c r="D108" s="2" t="s">
        <v>4</v>
      </c>
      <c r="E108" s="2" t="s">
        <v>5</v>
      </c>
      <c r="F108" s="2" t="s">
        <v>6</v>
      </c>
      <c r="G108" s="3" t="s">
        <v>7</v>
      </c>
    </row>
    <row r="109" spans="1:7" ht="12">
      <c r="A109" s="11"/>
      <c r="B109" s="4">
        <f>0.1599*POWER(A109,2.234)</f>
        <v>0</v>
      </c>
      <c r="C109" s="5">
        <f>0.0075*POWER(A109,2.831)</f>
        <v>0</v>
      </c>
      <c r="D109" s="5">
        <f>0.0373*POWER(A109,1.54)</f>
        <v>0</v>
      </c>
      <c r="E109" s="5">
        <f>B109*0.001</f>
        <v>0</v>
      </c>
      <c r="F109" s="5">
        <f>C109*0.0054</f>
        <v>0</v>
      </c>
      <c r="G109" s="6">
        <f>D109*0.0239</f>
        <v>0</v>
      </c>
    </row>
    <row r="110" spans="1:7" ht="12">
      <c r="A110" s="11"/>
      <c r="B110" s="4">
        <f aca="true" t="shared" si="24" ref="B110:B126">0.1599*POWER(A110,2.234)</f>
        <v>0</v>
      </c>
      <c r="C110" s="5">
        <f aca="true" t="shared" si="25" ref="C110:C126">0.0075*POWER(A110,2.831)</f>
        <v>0</v>
      </c>
      <c r="D110" s="5">
        <f aca="true" t="shared" si="26" ref="D110:D126">0.0373*POWER(A110,1.54)</f>
        <v>0</v>
      </c>
      <c r="E110" s="5">
        <f aca="true" t="shared" si="27" ref="E110:E126">B110*0.001</f>
        <v>0</v>
      </c>
      <c r="F110" s="5">
        <f aca="true" t="shared" si="28" ref="F110:F126">C110*0.0054</f>
        <v>0</v>
      </c>
      <c r="G110" s="6">
        <f aca="true" t="shared" si="29" ref="G110:G126">D110*0.0239</f>
        <v>0</v>
      </c>
    </row>
    <row r="111" spans="1:7" ht="12">
      <c r="A111" s="11"/>
      <c r="B111" s="4">
        <f t="shared" si="24"/>
        <v>0</v>
      </c>
      <c r="C111" s="5">
        <f t="shared" si="25"/>
        <v>0</v>
      </c>
      <c r="D111" s="5">
        <f t="shared" si="26"/>
        <v>0</v>
      </c>
      <c r="E111" s="5">
        <f t="shared" si="27"/>
        <v>0</v>
      </c>
      <c r="F111" s="5">
        <f t="shared" si="28"/>
        <v>0</v>
      </c>
      <c r="G111" s="6">
        <f t="shared" si="29"/>
        <v>0</v>
      </c>
    </row>
    <row r="112" spans="1:7" ht="12">
      <c r="A112" s="11"/>
      <c r="B112" s="4">
        <f t="shared" si="24"/>
        <v>0</v>
      </c>
      <c r="C112" s="5">
        <f t="shared" si="25"/>
        <v>0</v>
      </c>
      <c r="D112" s="5">
        <f t="shared" si="26"/>
        <v>0</v>
      </c>
      <c r="E112" s="5">
        <f t="shared" si="27"/>
        <v>0</v>
      </c>
      <c r="F112" s="5">
        <f t="shared" si="28"/>
        <v>0</v>
      </c>
      <c r="G112" s="6">
        <f t="shared" si="29"/>
        <v>0</v>
      </c>
    </row>
    <row r="113" spans="1:7" ht="12">
      <c r="A113" s="11"/>
      <c r="B113" s="4">
        <f t="shared" si="24"/>
        <v>0</v>
      </c>
      <c r="C113" s="5">
        <f t="shared" si="25"/>
        <v>0</v>
      </c>
      <c r="D113" s="5">
        <f t="shared" si="26"/>
        <v>0</v>
      </c>
      <c r="E113" s="5">
        <f t="shared" si="27"/>
        <v>0</v>
      </c>
      <c r="F113" s="5">
        <f t="shared" si="28"/>
        <v>0</v>
      </c>
      <c r="G113" s="6">
        <f t="shared" si="29"/>
        <v>0</v>
      </c>
    </row>
    <row r="114" spans="1:7" ht="12">
      <c r="A114" s="11"/>
      <c r="B114" s="4">
        <f t="shared" si="24"/>
        <v>0</v>
      </c>
      <c r="C114" s="5">
        <f t="shared" si="25"/>
        <v>0</v>
      </c>
      <c r="D114" s="5">
        <f t="shared" si="26"/>
        <v>0</v>
      </c>
      <c r="E114" s="5">
        <f t="shared" si="27"/>
        <v>0</v>
      </c>
      <c r="F114" s="5">
        <f t="shared" si="28"/>
        <v>0</v>
      </c>
      <c r="G114" s="6">
        <f t="shared" si="29"/>
        <v>0</v>
      </c>
    </row>
    <row r="115" spans="1:7" ht="12">
      <c r="A115" s="11"/>
      <c r="B115" s="4">
        <f t="shared" si="24"/>
        <v>0</v>
      </c>
      <c r="C115" s="5">
        <f t="shared" si="25"/>
        <v>0</v>
      </c>
      <c r="D115" s="5">
        <f t="shared" si="26"/>
        <v>0</v>
      </c>
      <c r="E115" s="5">
        <f t="shared" si="27"/>
        <v>0</v>
      </c>
      <c r="F115" s="5">
        <f t="shared" si="28"/>
        <v>0</v>
      </c>
      <c r="G115" s="6">
        <f t="shared" si="29"/>
        <v>0</v>
      </c>
    </row>
    <row r="116" spans="1:7" ht="12">
      <c r="A116" s="11"/>
      <c r="B116" s="4">
        <f t="shared" si="24"/>
        <v>0</v>
      </c>
      <c r="C116" s="5">
        <f t="shared" si="25"/>
        <v>0</v>
      </c>
      <c r="D116" s="5">
        <f t="shared" si="26"/>
        <v>0</v>
      </c>
      <c r="E116" s="5">
        <f t="shared" si="27"/>
        <v>0</v>
      </c>
      <c r="F116" s="5">
        <f t="shared" si="28"/>
        <v>0</v>
      </c>
      <c r="G116" s="6">
        <f t="shared" si="29"/>
        <v>0</v>
      </c>
    </row>
    <row r="117" spans="1:7" ht="12">
      <c r="A117" s="11"/>
      <c r="B117" s="4">
        <f t="shared" si="24"/>
        <v>0</v>
      </c>
      <c r="C117" s="5">
        <f t="shared" si="25"/>
        <v>0</v>
      </c>
      <c r="D117" s="5">
        <f t="shared" si="26"/>
        <v>0</v>
      </c>
      <c r="E117" s="5">
        <f t="shared" si="27"/>
        <v>0</v>
      </c>
      <c r="F117" s="5">
        <f t="shared" si="28"/>
        <v>0</v>
      </c>
      <c r="G117" s="6">
        <f t="shared" si="29"/>
        <v>0</v>
      </c>
    </row>
    <row r="118" spans="1:7" ht="12">
      <c r="A118" s="11"/>
      <c r="B118" s="4">
        <f t="shared" si="24"/>
        <v>0</v>
      </c>
      <c r="C118" s="5">
        <f t="shared" si="25"/>
        <v>0</v>
      </c>
      <c r="D118" s="5">
        <f t="shared" si="26"/>
        <v>0</v>
      </c>
      <c r="E118" s="5">
        <f t="shared" si="27"/>
        <v>0</v>
      </c>
      <c r="F118" s="5">
        <f t="shared" si="28"/>
        <v>0</v>
      </c>
      <c r="G118" s="6">
        <f t="shared" si="29"/>
        <v>0</v>
      </c>
    </row>
    <row r="119" spans="1:7" ht="12">
      <c r="A119" s="11"/>
      <c r="B119" s="4">
        <f t="shared" si="24"/>
        <v>0</v>
      </c>
      <c r="C119" s="5">
        <f t="shared" si="25"/>
        <v>0</v>
      </c>
      <c r="D119" s="5">
        <f t="shared" si="26"/>
        <v>0</v>
      </c>
      <c r="E119" s="5">
        <f t="shared" si="27"/>
        <v>0</v>
      </c>
      <c r="F119" s="5">
        <f t="shared" si="28"/>
        <v>0</v>
      </c>
      <c r="G119" s="6">
        <f t="shared" si="29"/>
        <v>0</v>
      </c>
    </row>
    <row r="120" spans="1:7" ht="12">
      <c r="A120" s="11"/>
      <c r="B120" s="4">
        <f t="shared" si="24"/>
        <v>0</v>
      </c>
      <c r="C120" s="5">
        <f t="shared" si="25"/>
        <v>0</v>
      </c>
      <c r="D120" s="5">
        <f t="shared" si="26"/>
        <v>0</v>
      </c>
      <c r="E120" s="5">
        <f t="shared" si="27"/>
        <v>0</v>
      </c>
      <c r="F120" s="5">
        <f t="shared" si="28"/>
        <v>0</v>
      </c>
      <c r="G120" s="6">
        <f t="shared" si="29"/>
        <v>0</v>
      </c>
    </row>
    <row r="121" spans="1:7" ht="12">
      <c r="A121" s="11"/>
      <c r="B121" s="4">
        <f t="shared" si="24"/>
        <v>0</v>
      </c>
      <c r="C121" s="5">
        <f t="shared" si="25"/>
        <v>0</v>
      </c>
      <c r="D121" s="5">
        <f t="shared" si="26"/>
        <v>0</v>
      </c>
      <c r="E121" s="5">
        <f t="shared" si="27"/>
        <v>0</v>
      </c>
      <c r="F121" s="5">
        <f t="shared" si="28"/>
        <v>0</v>
      </c>
      <c r="G121" s="6">
        <f t="shared" si="29"/>
        <v>0</v>
      </c>
    </row>
    <row r="122" spans="1:7" ht="12">
      <c r="A122" s="11"/>
      <c r="B122" s="4">
        <f t="shared" si="24"/>
        <v>0</v>
      </c>
      <c r="C122" s="5">
        <f t="shared" si="25"/>
        <v>0</v>
      </c>
      <c r="D122" s="5">
        <f t="shared" si="26"/>
        <v>0</v>
      </c>
      <c r="E122" s="5">
        <f t="shared" si="27"/>
        <v>0</v>
      </c>
      <c r="F122" s="5">
        <f t="shared" si="28"/>
        <v>0</v>
      </c>
      <c r="G122" s="6">
        <f t="shared" si="29"/>
        <v>0</v>
      </c>
    </row>
    <row r="123" spans="1:7" ht="12">
      <c r="A123" s="11"/>
      <c r="B123" s="4">
        <f t="shared" si="24"/>
        <v>0</v>
      </c>
      <c r="C123" s="5">
        <f t="shared" si="25"/>
        <v>0</v>
      </c>
      <c r="D123" s="5">
        <f t="shared" si="26"/>
        <v>0</v>
      </c>
      <c r="E123" s="5">
        <f t="shared" si="27"/>
        <v>0</v>
      </c>
      <c r="F123" s="5">
        <f t="shared" si="28"/>
        <v>0</v>
      </c>
      <c r="G123" s="6">
        <f t="shared" si="29"/>
        <v>0</v>
      </c>
    </row>
    <row r="124" spans="1:7" ht="12">
      <c r="A124" s="11"/>
      <c r="B124" s="4">
        <f t="shared" si="24"/>
        <v>0</v>
      </c>
      <c r="C124" s="5">
        <f t="shared" si="25"/>
        <v>0</v>
      </c>
      <c r="D124" s="5">
        <f t="shared" si="26"/>
        <v>0</v>
      </c>
      <c r="E124" s="5">
        <f t="shared" si="27"/>
        <v>0</v>
      </c>
      <c r="F124" s="5">
        <f t="shared" si="28"/>
        <v>0</v>
      </c>
      <c r="G124" s="6">
        <f t="shared" si="29"/>
        <v>0</v>
      </c>
    </row>
    <row r="125" spans="1:7" ht="12">
      <c r="A125" s="11"/>
      <c r="B125" s="4">
        <f t="shared" si="24"/>
        <v>0</v>
      </c>
      <c r="C125" s="5">
        <f t="shared" si="25"/>
        <v>0</v>
      </c>
      <c r="D125" s="5">
        <f t="shared" si="26"/>
        <v>0</v>
      </c>
      <c r="E125" s="5">
        <f t="shared" si="27"/>
        <v>0</v>
      </c>
      <c r="F125" s="5">
        <f t="shared" si="28"/>
        <v>0</v>
      </c>
      <c r="G125" s="6">
        <f t="shared" si="29"/>
        <v>0</v>
      </c>
    </row>
    <row r="126" spans="1:9" ht="12.75" thickBot="1">
      <c r="A126" s="12"/>
      <c r="B126" s="7">
        <f t="shared" si="24"/>
        <v>0</v>
      </c>
      <c r="C126" s="8">
        <f t="shared" si="25"/>
        <v>0</v>
      </c>
      <c r="D126" s="8">
        <f t="shared" si="26"/>
        <v>0</v>
      </c>
      <c r="E126" s="8">
        <f t="shared" si="27"/>
        <v>0</v>
      </c>
      <c r="F126" s="8">
        <f t="shared" si="28"/>
        <v>0</v>
      </c>
      <c r="G126" s="9">
        <f t="shared" si="29"/>
        <v>0</v>
      </c>
      <c r="H126" t="s">
        <v>8</v>
      </c>
      <c r="I126" t="s">
        <v>9</v>
      </c>
    </row>
    <row r="127" spans="1:9" ht="12">
      <c r="A127" t="s">
        <v>10</v>
      </c>
      <c r="B127">
        <f>SUM(B109:B126)/1000/0.045</f>
        <v>0</v>
      </c>
      <c r="C127">
        <f>SUM(C109:C126)/1000/0.045</f>
        <v>0</v>
      </c>
      <c r="D127">
        <f>SUM(D109:D126)/1000/0.045</f>
        <v>0</v>
      </c>
      <c r="H127">
        <f>SUM(B127:D127)</f>
        <v>0</v>
      </c>
      <c r="I127">
        <f>SUM(E128:G128)</f>
        <v>0</v>
      </c>
    </row>
    <row r="128" spans="1:7" ht="12">
      <c r="A128" t="s">
        <v>11</v>
      </c>
      <c r="E128">
        <f>SUM(E109:E126)/0.045</f>
        <v>0</v>
      </c>
      <c r="F128">
        <f>SUM(F109:F126)/0.045</f>
        <v>0</v>
      </c>
      <c r="G128">
        <f>SUM(G109:G126)/0.045</f>
        <v>0</v>
      </c>
    </row>
    <row r="132" ht="12.75" thickBot="1">
      <c r="A132" t="s">
        <v>16</v>
      </c>
    </row>
    <row r="133" spans="1:7" ht="12">
      <c r="A133" s="10" t="s">
        <v>1</v>
      </c>
      <c r="B133" s="1" t="s">
        <v>2</v>
      </c>
      <c r="C133" s="2" t="s">
        <v>3</v>
      </c>
      <c r="D133" s="2" t="s">
        <v>4</v>
      </c>
      <c r="E133" s="2" t="s">
        <v>5</v>
      </c>
      <c r="F133" s="2" t="s">
        <v>6</v>
      </c>
      <c r="G133" s="3" t="s">
        <v>7</v>
      </c>
    </row>
    <row r="134" spans="1:7" ht="12">
      <c r="A134" s="11"/>
      <c r="B134" s="4">
        <f>0.1171*POWER(A134,2.333)</f>
        <v>0</v>
      </c>
      <c r="C134" s="5">
        <f>0.0012*POWER(A134,3.275)</f>
        <v>0</v>
      </c>
      <c r="D134" s="5">
        <f>0.001*POWER(A134,3.005)</f>
        <v>0</v>
      </c>
      <c r="E134" s="5">
        <f>B134*0.0009</f>
        <v>0</v>
      </c>
      <c r="F134" s="5">
        <f>C134*0.0054</f>
        <v>0</v>
      </c>
      <c r="G134" s="6">
        <f>D134*0.0181</f>
        <v>0</v>
      </c>
    </row>
    <row r="135" spans="1:7" ht="12">
      <c r="A135" s="11"/>
      <c r="B135" s="4">
        <f aca="true" t="shared" si="30" ref="B135:B151">0.1171*POWER(A135,2.333)</f>
        <v>0</v>
      </c>
      <c r="C135" s="5">
        <f aca="true" t="shared" si="31" ref="C135:C151">0.0012*POWER(A135,3.275)</f>
        <v>0</v>
      </c>
      <c r="D135" s="5">
        <f aca="true" t="shared" si="32" ref="D135:D151">0.001*POWER(A135,3.005)</f>
        <v>0</v>
      </c>
      <c r="E135" s="5">
        <f aca="true" t="shared" si="33" ref="E135:E151">B135*0.0009</f>
        <v>0</v>
      </c>
      <c r="F135" s="5">
        <f aca="true" t="shared" si="34" ref="F135:F151">C135*0.0054</f>
        <v>0</v>
      </c>
      <c r="G135" s="6">
        <f aca="true" t="shared" si="35" ref="G135:G151">D135*0.0181</f>
        <v>0</v>
      </c>
    </row>
    <row r="136" spans="1:7" ht="12">
      <c r="A136" s="11"/>
      <c r="B136" s="4">
        <f t="shared" si="30"/>
        <v>0</v>
      </c>
      <c r="C136" s="5">
        <f t="shared" si="31"/>
        <v>0</v>
      </c>
      <c r="D136" s="5">
        <f t="shared" si="32"/>
        <v>0</v>
      </c>
      <c r="E136" s="5">
        <f t="shared" si="33"/>
        <v>0</v>
      </c>
      <c r="F136" s="5">
        <f t="shared" si="34"/>
        <v>0</v>
      </c>
      <c r="G136" s="6">
        <f t="shared" si="35"/>
        <v>0</v>
      </c>
    </row>
    <row r="137" spans="1:7" ht="12">
      <c r="A137" s="11"/>
      <c r="B137" s="4">
        <f t="shared" si="30"/>
        <v>0</v>
      </c>
      <c r="C137" s="5">
        <f t="shared" si="31"/>
        <v>0</v>
      </c>
      <c r="D137" s="5">
        <f t="shared" si="32"/>
        <v>0</v>
      </c>
      <c r="E137" s="5">
        <f t="shared" si="33"/>
        <v>0</v>
      </c>
      <c r="F137" s="5">
        <f t="shared" si="34"/>
        <v>0</v>
      </c>
      <c r="G137" s="6">
        <f t="shared" si="35"/>
        <v>0</v>
      </c>
    </row>
    <row r="138" spans="1:7" ht="12">
      <c r="A138" s="11"/>
      <c r="B138" s="4">
        <f t="shared" si="30"/>
        <v>0</v>
      </c>
      <c r="C138" s="5">
        <f t="shared" si="31"/>
        <v>0</v>
      </c>
      <c r="D138" s="5">
        <f t="shared" si="32"/>
        <v>0</v>
      </c>
      <c r="E138" s="5">
        <f t="shared" si="33"/>
        <v>0</v>
      </c>
      <c r="F138" s="5">
        <f t="shared" si="34"/>
        <v>0</v>
      </c>
      <c r="G138" s="6">
        <f t="shared" si="35"/>
        <v>0</v>
      </c>
    </row>
    <row r="139" spans="1:7" ht="12">
      <c r="A139" s="11"/>
      <c r="B139" s="4">
        <f t="shared" si="30"/>
        <v>0</v>
      </c>
      <c r="C139" s="5">
        <f t="shared" si="31"/>
        <v>0</v>
      </c>
      <c r="D139" s="5">
        <f t="shared" si="32"/>
        <v>0</v>
      </c>
      <c r="E139" s="5">
        <f t="shared" si="33"/>
        <v>0</v>
      </c>
      <c r="F139" s="5">
        <f t="shared" si="34"/>
        <v>0</v>
      </c>
      <c r="G139" s="6">
        <f t="shared" si="35"/>
        <v>0</v>
      </c>
    </row>
    <row r="140" spans="1:7" ht="12">
      <c r="A140" s="11"/>
      <c r="B140" s="4">
        <f t="shared" si="30"/>
        <v>0</v>
      </c>
      <c r="C140" s="5">
        <f t="shared" si="31"/>
        <v>0</v>
      </c>
      <c r="D140" s="5">
        <f t="shared" si="32"/>
        <v>0</v>
      </c>
      <c r="E140" s="5">
        <f t="shared" si="33"/>
        <v>0</v>
      </c>
      <c r="F140" s="5">
        <f t="shared" si="34"/>
        <v>0</v>
      </c>
      <c r="G140" s="6">
        <f t="shared" si="35"/>
        <v>0</v>
      </c>
    </row>
    <row r="141" spans="1:7" ht="12">
      <c r="A141" s="11"/>
      <c r="B141" s="4">
        <f t="shared" si="30"/>
        <v>0</v>
      </c>
      <c r="C141" s="5">
        <f t="shared" si="31"/>
        <v>0</v>
      </c>
      <c r="D141" s="5">
        <f t="shared" si="32"/>
        <v>0</v>
      </c>
      <c r="E141" s="5">
        <f t="shared" si="33"/>
        <v>0</v>
      </c>
      <c r="F141" s="5">
        <f t="shared" si="34"/>
        <v>0</v>
      </c>
      <c r="G141" s="6">
        <f t="shared" si="35"/>
        <v>0</v>
      </c>
    </row>
    <row r="142" spans="1:7" ht="12">
      <c r="A142" s="11"/>
      <c r="B142" s="4">
        <f t="shared" si="30"/>
        <v>0</v>
      </c>
      <c r="C142" s="5">
        <f t="shared" si="31"/>
        <v>0</v>
      </c>
      <c r="D142" s="5">
        <f t="shared" si="32"/>
        <v>0</v>
      </c>
      <c r="E142" s="5">
        <f t="shared" si="33"/>
        <v>0</v>
      </c>
      <c r="F142" s="5">
        <f t="shared" si="34"/>
        <v>0</v>
      </c>
      <c r="G142" s="6">
        <f t="shared" si="35"/>
        <v>0</v>
      </c>
    </row>
    <row r="143" spans="1:7" ht="12">
      <c r="A143" s="11"/>
      <c r="B143" s="4">
        <f t="shared" si="30"/>
        <v>0</v>
      </c>
      <c r="C143" s="5">
        <f t="shared" si="31"/>
        <v>0</v>
      </c>
      <c r="D143" s="5">
        <f t="shared" si="32"/>
        <v>0</v>
      </c>
      <c r="E143" s="5">
        <f t="shared" si="33"/>
        <v>0</v>
      </c>
      <c r="F143" s="5">
        <f t="shared" si="34"/>
        <v>0</v>
      </c>
      <c r="G143" s="6">
        <f t="shared" si="35"/>
        <v>0</v>
      </c>
    </row>
    <row r="144" spans="1:7" ht="12">
      <c r="A144" s="11"/>
      <c r="B144" s="4">
        <f t="shared" si="30"/>
        <v>0</v>
      </c>
      <c r="C144" s="5">
        <f t="shared" si="31"/>
        <v>0</v>
      </c>
      <c r="D144" s="5">
        <f t="shared" si="32"/>
        <v>0</v>
      </c>
      <c r="E144" s="5">
        <f t="shared" si="33"/>
        <v>0</v>
      </c>
      <c r="F144" s="5">
        <f t="shared" si="34"/>
        <v>0</v>
      </c>
      <c r="G144" s="6">
        <f t="shared" si="35"/>
        <v>0</v>
      </c>
    </row>
    <row r="145" spans="1:7" ht="12">
      <c r="A145" s="11"/>
      <c r="B145" s="4">
        <f t="shared" si="30"/>
        <v>0</v>
      </c>
      <c r="C145" s="5">
        <f t="shared" si="31"/>
        <v>0</v>
      </c>
      <c r="D145" s="5">
        <f t="shared" si="32"/>
        <v>0</v>
      </c>
      <c r="E145" s="5">
        <f t="shared" si="33"/>
        <v>0</v>
      </c>
      <c r="F145" s="5">
        <f t="shared" si="34"/>
        <v>0</v>
      </c>
      <c r="G145" s="6">
        <f t="shared" si="35"/>
        <v>0</v>
      </c>
    </row>
    <row r="146" spans="1:7" ht="12">
      <c r="A146" s="11"/>
      <c r="B146" s="4">
        <f t="shared" si="30"/>
        <v>0</v>
      </c>
      <c r="C146" s="5">
        <f t="shared" si="31"/>
        <v>0</v>
      </c>
      <c r="D146" s="5">
        <f t="shared" si="32"/>
        <v>0</v>
      </c>
      <c r="E146" s="5">
        <f t="shared" si="33"/>
        <v>0</v>
      </c>
      <c r="F146" s="5">
        <f t="shared" si="34"/>
        <v>0</v>
      </c>
      <c r="G146" s="6">
        <f t="shared" si="35"/>
        <v>0</v>
      </c>
    </row>
    <row r="147" spans="1:7" ht="12">
      <c r="A147" s="11"/>
      <c r="B147" s="4">
        <f t="shared" si="30"/>
        <v>0</v>
      </c>
      <c r="C147" s="5">
        <f t="shared" si="31"/>
        <v>0</v>
      </c>
      <c r="D147" s="5">
        <f t="shared" si="32"/>
        <v>0</v>
      </c>
      <c r="E147" s="5">
        <f t="shared" si="33"/>
        <v>0</v>
      </c>
      <c r="F147" s="5">
        <f t="shared" si="34"/>
        <v>0</v>
      </c>
      <c r="G147" s="6">
        <f t="shared" si="35"/>
        <v>0</v>
      </c>
    </row>
    <row r="148" spans="1:7" ht="12">
      <c r="A148" s="11"/>
      <c r="B148" s="4">
        <f t="shared" si="30"/>
        <v>0</v>
      </c>
      <c r="C148" s="5">
        <f t="shared" si="31"/>
        <v>0</v>
      </c>
      <c r="D148" s="5">
        <f t="shared" si="32"/>
        <v>0</v>
      </c>
      <c r="E148" s="5">
        <f t="shared" si="33"/>
        <v>0</v>
      </c>
      <c r="F148" s="5">
        <f t="shared" si="34"/>
        <v>0</v>
      </c>
      <c r="G148" s="6">
        <f t="shared" si="35"/>
        <v>0</v>
      </c>
    </row>
    <row r="149" spans="1:7" ht="12">
      <c r="A149" s="11"/>
      <c r="B149" s="4">
        <f t="shared" si="30"/>
        <v>0</v>
      </c>
      <c r="C149" s="5">
        <f t="shared" si="31"/>
        <v>0</v>
      </c>
      <c r="D149" s="5">
        <f t="shared" si="32"/>
        <v>0</v>
      </c>
      <c r="E149" s="5">
        <f t="shared" si="33"/>
        <v>0</v>
      </c>
      <c r="F149" s="5">
        <f t="shared" si="34"/>
        <v>0</v>
      </c>
      <c r="G149" s="6">
        <f t="shared" si="35"/>
        <v>0</v>
      </c>
    </row>
    <row r="150" spans="1:7" ht="12">
      <c r="A150" s="11"/>
      <c r="B150" s="4">
        <f t="shared" si="30"/>
        <v>0</v>
      </c>
      <c r="C150" s="5">
        <f t="shared" si="31"/>
        <v>0</v>
      </c>
      <c r="D150" s="5">
        <f t="shared" si="32"/>
        <v>0</v>
      </c>
      <c r="E150" s="5">
        <f t="shared" si="33"/>
        <v>0</v>
      </c>
      <c r="F150" s="5">
        <f t="shared" si="34"/>
        <v>0</v>
      </c>
      <c r="G150" s="6">
        <f t="shared" si="35"/>
        <v>0</v>
      </c>
    </row>
    <row r="151" spans="1:9" ht="12.75" thickBot="1">
      <c r="A151" s="12"/>
      <c r="B151" s="7">
        <f t="shared" si="30"/>
        <v>0</v>
      </c>
      <c r="C151" s="8">
        <f t="shared" si="31"/>
        <v>0</v>
      </c>
      <c r="D151" s="8">
        <f t="shared" si="32"/>
        <v>0</v>
      </c>
      <c r="E151" s="8">
        <f t="shared" si="33"/>
        <v>0</v>
      </c>
      <c r="F151" s="8">
        <f t="shared" si="34"/>
        <v>0</v>
      </c>
      <c r="G151" s="9">
        <f t="shared" si="35"/>
        <v>0</v>
      </c>
      <c r="H151" t="s">
        <v>8</v>
      </c>
      <c r="I151" t="s">
        <v>9</v>
      </c>
    </row>
    <row r="152" spans="1:9" ht="12">
      <c r="A152" t="s">
        <v>10</v>
      </c>
      <c r="B152">
        <f>SUM(B134:B151)/1000/0.045</f>
        <v>0</v>
      </c>
      <c r="C152">
        <f>SUM(C134:C151)/1000/0.045</f>
        <v>0</v>
      </c>
      <c r="D152">
        <f>SUM(D134:D151)/1000/0.045</f>
        <v>0</v>
      </c>
      <c r="H152">
        <f>SUM(B152:D152)</f>
        <v>0</v>
      </c>
      <c r="I152">
        <f>SUM(E153:G153)</f>
        <v>0</v>
      </c>
    </row>
    <row r="153" spans="1:7" ht="12">
      <c r="A153" t="s">
        <v>11</v>
      </c>
      <c r="E153">
        <f>SUM(E134:E151)/0.045</f>
        <v>0</v>
      </c>
      <c r="F153">
        <f>SUM(F134:F151)/0.045</f>
        <v>0</v>
      </c>
      <c r="G153">
        <f>SUM(G134:G151)/0.045</f>
        <v>0</v>
      </c>
    </row>
    <row r="157" ht="12.75" thickBot="1">
      <c r="A157" t="s">
        <v>17</v>
      </c>
    </row>
    <row r="158" spans="1:7" ht="12">
      <c r="A158" s="10" t="s">
        <v>1</v>
      </c>
      <c r="B158" s="1" t="s">
        <v>2</v>
      </c>
      <c r="C158" s="2" t="s">
        <v>3</v>
      </c>
      <c r="D158" s="2" t="s">
        <v>4</v>
      </c>
      <c r="E158" s="2" t="s">
        <v>5</v>
      </c>
      <c r="F158" s="2" t="s">
        <v>6</v>
      </c>
      <c r="G158" s="3" t="s">
        <v>7</v>
      </c>
    </row>
    <row r="159" spans="1:7" ht="12">
      <c r="A159" s="11"/>
      <c r="B159" s="4">
        <f>0.1599*POWER(A159,2.234)</f>
        <v>0</v>
      </c>
      <c r="C159" s="5">
        <f>0.0075*POWER(A159,2.831)</f>
        <v>0</v>
      </c>
      <c r="D159" s="5">
        <f>0.0373*POWER(A159,1.54)</f>
        <v>0</v>
      </c>
      <c r="E159" s="5">
        <f>B159*0.0008</f>
        <v>0</v>
      </c>
      <c r="F159" s="5">
        <f>C159*0.0039</f>
        <v>0</v>
      </c>
      <c r="G159" s="6">
        <f>D159*0.00181</f>
        <v>0</v>
      </c>
    </row>
    <row r="160" spans="1:7" ht="12">
      <c r="A160" s="11"/>
      <c r="B160" s="4">
        <f aca="true" t="shared" si="36" ref="B160:B176">0.1599*POWER(A160,2.234)</f>
        <v>0</v>
      </c>
      <c r="C160" s="5">
        <f aca="true" t="shared" si="37" ref="C160:C176">0.0075*POWER(A160,2.831)</f>
        <v>0</v>
      </c>
      <c r="D160" s="5">
        <f aca="true" t="shared" si="38" ref="D160:D176">0.0373*POWER(A160,1.54)</f>
        <v>0</v>
      </c>
      <c r="E160" s="5">
        <f aca="true" t="shared" si="39" ref="E160:E176">B160*0.0008</f>
        <v>0</v>
      </c>
      <c r="F160" s="5">
        <f aca="true" t="shared" si="40" ref="F160:F176">C160*0.0039</f>
        <v>0</v>
      </c>
      <c r="G160" s="6">
        <f aca="true" t="shared" si="41" ref="G160:G176">D160*0.00181</f>
        <v>0</v>
      </c>
    </row>
    <row r="161" spans="1:7" ht="12">
      <c r="A161" s="11"/>
      <c r="B161" s="4">
        <f t="shared" si="36"/>
        <v>0</v>
      </c>
      <c r="C161" s="5">
        <f t="shared" si="37"/>
        <v>0</v>
      </c>
      <c r="D161" s="5">
        <f t="shared" si="38"/>
        <v>0</v>
      </c>
      <c r="E161" s="5">
        <f t="shared" si="39"/>
        <v>0</v>
      </c>
      <c r="F161" s="5">
        <f t="shared" si="40"/>
        <v>0</v>
      </c>
      <c r="G161" s="6">
        <f t="shared" si="41"/>
        <v>0</v>
      </c>
    </row>
    <row r="162" spans="1:7" ht="12">
      <c r="A162" s="11"/>
      <c r="B162" s="4">
        <f t="shared" si="36"/>
        <v>0</v>
      </c>
      <c r="C162" s="5">
        <f t="shared" si="37"/>
        <v>0</v>
      </c>
      <c r="D162" s="5">
        <f t="shared" si="38"/>
        <v>0</v>
      </c>
      <c r="E162" s="5">
        <f t="shared" si="39"/>
        <v>0</v>
      </c>
      <c r="F162" s="5">
        <f t="shared" si="40"/>
        <v>0</v>
      </c>
      <c r="G162" s="6">
        <f t="shared" si="41"/>
        <v>0</v>
      </c>
    </row>
    <row r="163" spans="1:7" ht="12">
      <c r="A163" s="11"/>
      <c r="B163" s="4">
        <f t="shared" si="36"/>
        <v>0</v>
      </c>
      <c r="C163" s="5">
        <f t="shared" si="37"/>
        <v>0</v>
      </c>
      <c r="D163" s="5">
        <f t="shared" si="38"/>
        <v>0</v>
      </c>
      <c r="E163" s="5">
        <f t="shared" si="39"/>
        <v>0</v>
      </c>
      <c r="F163" s="5">
        <f t="shared" si="40"/>
        <v>0</v>
      </c>
      <c r="G163" s="6">
        <f t="shared" si="41"/>
        <v>0</v>
      </c>
    </row>
    <row r="164" spans="1:7" ht="12">
      <c r="A164" s="11"/>
      <c r="B164" s="4">
        <f t="shared" si="36"/>
        <v>0</v>
      </c>
      <c r="C164" s="5">
        <f t="shared" si="37"/>
        <v>0</v>
      </c>
      <c r="D164" s="5">
        <f t="shared" si="38"/>
        <v>0</v>
      </c>
      <c r="E164" s="5">
        <f t="shared" si="39"/>
        <v>0</v>
      </c>
      <c r="F164" s="5">
        <f t="shared" si="40"/>
        <v>0</v>
      </c>
      <c r="G164" s="6">
        <f t="shared" si="41"/>
        <v>0</v>
      </c>
    </row>
    <row r="165" spans="1:7" ht="12">
      <c r="A165" s="11"/>
      <c r="B165" s="4">
        <f t="shared" si="36"/>
        <v>0</v>
      </c>
      <c r="C165" s="5">
        <f t="shared" si="37"/>
        <v>0</v>
      </c>
      <c r="D165" s="5">
        <f t="shared" si="38"/>
        <v>0</v>
      </c>
      <c r="E165" s="5">
        <f t="shared" si="39"/>
        <v>0</v>
      </c>
      <c r="F165" s="5">
        <f t="shared" si="40"/>
        <v>0</v>
      </c>
      <c r="G165" s="6">
        <f t="shared" si="41"/>
        <v>0</v>
      </c>
    </row>
    <row r="166" spans="1:7" ht="12">
      <c r="A166" s="11"/>
      <c r="B166" s="4">
        <f t="shared" si="36"/>
        <v>0</v>
      </c>
      <c r="C166" s="5">
        <f t="shared" si="37"/>
        <v>0</v>
      </c>
      <c r="D166" s="5">
        <f t="shared" si="38"/>
        <v>0</v>
      </c>
      <c r="E166" s="5">
        <f t="shared" si="39"/>
        <v>0</v>
      </c>
      <c r="F166" s="5">
        <f t="shared" si="40"/>
        <v>0</v>
      </c>
      <c r="G166" s="6">
        <f t="shared" si="41"/>
        <v>0</v>
      </c>
    </row>
    <row r="167" spans="1:7" ht="12">
      <c r="A167" s="11"/>
      <c r="B167" s="4">
        <f t="shared" si="36"/>
        <v>0</v>
      </c>
      <c r="C167" s="5">
        <f t="shared" si="37"/>
        <v>0</v>
      </c>
      <c r="D167" s="5">
        <f t="shared" si="38"/>
        <v>0</v>
      </c>
      <c r="E167" s="5">
        <f t="shared" si="39"/>
        <v>0</v>
      </c>
      <c r="F167" s="5">
        <f t="shared" si="40"/>
        <v>0</v>
      </c>
      <c r="G167" s="6">
        <f t="shared" si="41"/>
        <v>0</v>
      </c>
    </row>
    <row r="168" spans="1:7" ht="12">
      <c r="A168" s="11"/>
      <c r="B168" s="4">
        <f t="shared" si="36"/>
        <v>0</v>
      </c>
      <c r="C168" s="5">
        <f t="shared" si="37"/>
        <v>0</v>
      </c>
      <c r="D168" s="5">
        <f t="shared" si="38"/>
        <v>0</v>
      </c>
      <c r="E168" s="5">
        <f t="shared" si="39"/>
        <v>0</v>
      </c>
      <c r="F168" s="5">
        <f t="shared" si="40"/>
        <v>0</v>
      </c>
      <c r="G168" s="6">
        <f t="shared" si="41"/>
        <v>0</v>
      </c>
    </row>
    <row r="169" spans="1:7" ht="12">
      <c r="A169" s="11"/>
      <c r="B169" s="4">
        <f t="shared" si="36"/>
        <v>0</v>
      </c>
      <c r="C169" s="5">
        <f t="shared" si="37"/>
        <v>0</v>
      </c>
      <c r="D169" s="5">
        <f t="shared" si="38"/>
        <v>0</v>
      </c>
      <c r="E169" s="5">
        <f t="shared" si="39"/>
        <v>0</v>
      </c>
      <c r="F169" s="5">
        <f t="shared" si="40"/>
        <v>0</v>
      </c>
      <c r="G169" s="6">
        <f t="shared" si="41"/>
        <v>0</v>
      </c>
    </row>
    <row r="170" spans="1:7" ht="12">
      <c r="A170" s="11"/>
      <c r="B170" s="4">
        <f t="shared" si="36"/>
        <v>0</v>
      </c>
      <c r="C170" s="5">
        <f t="shared" si="37"/>
        <v>0</v>
      </c>
      <c r="D170" s="5">
        <f t="shared" si="38"/>
        <v>0</v>
      </c>
      <c r="E170" s="5">
        <f t="shared" si="39"/>
        <v>0</v>
      </c>
      <c r="F170" s="5">
        <f t="shared" si="40"/>
        <v>0</v>
      </c>
      <c r="G170" s="6">
        <f t="shared" si="41"/>
        <v>0</v>
      </c>
    </row>
    <row r="171" spans="1:7" ht="12">
      <c r="A171" s="11"/>
      <c r="B171" s="4">
        <f t="shared" si="36"/>
        <v>0</v>
      </c>
      <c r="C171" s="5">
        <f t="shared" si="37"/>
        <v>0</v>
      </c>
      <c r="D171" s="5">
        <f t="shared" si="38"/>
        <v>0</v>
      </c>
      <c r="E171" s="5">
        <f t="shared" si="39"/>
        <v>0</v>
      </c>
      <c r="F171" s="5">
        <f t="shared" si="40"/>
        <v>0</v>
      </c>
      <c r="G171" s="6">
        <f t="shared" si="41"/>
        <v>0</v>
      </c>
    </row>
    <row r="172" spans="1:7" ht="12">
      <c r="A172" s="11"/>
      <c r="B172" s="4">
        <f t="shared" si="36"/>
        <v>0</v>
      </c>
      <c r="C172" s="5">
        <f t="shared" si="37"/>
        <v>0</v>
      </c>
      <c r="D172" s="5">
        <f t="shared" si="38"/>
        <v>0</v>
      </c>
      <c r="E172" s="5">
        <f t="shared" si="39"/>
        <v>0</v>
      </c>
      <c r="F172" s="5">
        <f t="shared" si="40"/>
        <v>0</v>
      </c>
      <c r="G172" s="6">
        <f t="shared" si="41"/>
        <v>0</v>
      </c>
    </row>
    <row r="173" spans="1:7" ht="12">
      <c r="A173" s="11"/>
      <c r="B173" s="4">
        <f t="shared" si="36"/>
        <v>0</v>
      </c>
      <c r="C173" s="5">
        <f t="shared" si="37"/>
        <v>0</v>
      </c>
      <c r="D173" s="5">
        <f t="shared" si="38"/>
        <v>0</v>
      </c>
      <c r="E173" s="5">
        <f t="shared" si="39"/>
        <v>0</v>
      </c>
      <c r="F173" s="5">
        <f t="shared" si="40"/>
        <v>0</v>
      </c>
      <c r="G173" s="6">
        <f t="shared" si="41"/>
        <v>0</v>
      </c>
    </row>
    <row r="174" spans="1:7" ht="12">
      <c r="A174" s="11"/>
      <c r="B174" s="4">
        <f t="shared" si="36"/>
        <v>0</v>
      </c>
      <c r="C174" s="5">
        <f t="shared" si="37"/>
        <v>0</v>
      </c>
      <c r="D174" s="5">
        <f t="shared" si="38"/>
        <v>0</v>
      </c>
      <c r="E174" s="5">
        <f t="shared" si="39"/>
        <v>0</v>
      </c>
      <c r="F174" s="5">
        <f t="shared" si="40"/>
        <v>0</v>
      </c>
      <c r="G174" s="6">
        <f t="shared" si="41"/>
        <v>0</v>
      </c>
    </row>
    <row r="175" spans="1:7" ht="12">
      <c r="A175" s="11"/>
      <c r="B175" s="4">
        <f t="shared" si="36"/>
        <v>0</v>
      </c>
      <c r="C175" s="5">
        <f t="shared" si="37"/>
        <v>0</v>
      </c>
      <c r="D175" s="5">
        <f t="shared" si="38"/>
        <v>0</v>
      </c>
      <c r="E175" s="5">
        <f t="shared" si="39"/>
        <v>0</v>
      </c>
      <c r="F175" s="5">
        <f t="shared" si="40"/>
        <v>0</v>
      </c>
      <c r="G175" s="6">
        <f t="shared" si="41"/>
        <v>0</v>
      </c>
    </row>
    <row r="176" spans="1:9" ht="12.75" thickBot="1">
      <c r="A176" s="12"/>
      <c r="B176" s="7">
        <f t="shared" si="36"/>
        <v>0</v>
      </c>
      <c r="C176" s="8">
        <f t="shared" si="37"/>
        <v>0</v>
      </c>
      <c r="D176" s="8">
        <f t="shared" si="38"/>
        <v>0</v>
      </c>
      <c r="E176" s="8">
        <f t="shared" si="39"/>
        <v>0</v>
      </c>
      <c r="F176" s="8">
        <f t="shared" si="40"/>
        <v>0</v>
      </c>
      <c r="G176" s="9">
        <f t="shared" si="41"/>
        <v>0</v>
      </c>
      <c r="H176" t="s">
        <v>8</v>
      </c>
      <c r="I176" t="s">
        <v>9</v>
      </c>
    </row>
    <row r="177" spans="1:9" ht="12">
      <c r="A177" t="s">
        <v>10</v>
      </c>
      <c r="B177">
        <f>SUM(B159:B176)/1000/0.045</f>
        <v>0</v>
      </c>
      <c r="C177">
        <f>SUM(C159:C176)/1000/0.045</f>
        <v>0</v>
      </c>
      <c r="D177">
        <f>SUM(D159:D176)/1000/0.045</f>
        <v>0</v>
      </c>
      <c r="H177">
        <f>SUM(B177:D177)</f>
        <v>0</v>
      </c>
      <c r="I177">
        <f>SUM(E178:G178)</f>
        <v>0</v>
      </c>
    </row>
    <row r="178" spans="1:7" ht="12">
      <c r="A178" t="s">
        <v>11</v>
      </c>
      <c r="E178">
        <f>SUM(E159:E176)/0.045</f>
        <v>0</v>
      </c>
      <c r="F178">
        <f>SUM(F159:F176)/0.045</f>
        <v>0</v>
      </c>
      <c r="G178">
        <f>SUM(G159:G176)/0.045</f>
        <v>0</v>
      </c>
    </row>
    <row r="182" ht="12.75" thickBot="1">
      <c r="A182" t="s">
        <v>18</v>
      </c>
    </row>
    <row r="183" spans="1:7" ht="12">
      <c r="A183" s="10" t="s">
        <v>1</v>
      </c>
      <c r="B183" s="1" t="s">
        <v>2</v>
      </c>
      <c r="C183" s="2" t="s">
        <v>3</v>
      </c>
      <c r="D183" s="2" t="s">
        <v>4</v>
      </c>
      <c r="E183" s="2" t="s">
        <v>5</v>
      </c>
      <c r="F183" s="2" t="s">
        <v>6</v>
      </c>
      <c r="G183" s="3" t="s">
        <v>7</v>
      </c>
    </row>
    <row r="184" spans="1:7" ht="12">
      <c r="A184" s="11"/>
      <c r="B184" s="4">
        <f>0.1698*POWER(A184,2.227)</f>
        <v>0</v>
      </c>
      <c r="C184" s="5">
        <f>0.0357*POWER(A184,2.488)</f>
        <v>0</v>
      </c>
      <c r="D184" s="5">
        <f>0.0123*POWER(A184,2.042)</f>
        <v>0</v>
      </c>
      <c r="E184" s="5">
        <f>B184*0.0009</f>
        <v>0</v>
      </c>
      <c r="F184" s="5">
        <f>C184*0.0042</f>
        <v>0</v>
      </c>
      <c r="G184" s="6">
        <f>D184*0.0123</f>
        <v>0</v>
      </c>
    </row>
    <row r="185" spans="1:7" ht="12">
      <c r="A185" s="11"/>
      <c r="B185" s="4">
        <f aca="true" t="shared" si="42" ref="B185:B201">0.1698*POWER(A185,2.227)</f>
        <v>0</v>
      </c>
      <c r="C185" s="5">
        <f aca="true" t="shared" si="43" ref="C185:C201">0.0357*POWER(A185,2.488)</f>
        <v>0</v>
      </c>
      <c r="D185" s="5">
        <f aca="true" t="shared" si="44" ref="D185:D201">0.0123*POWER(A185,2.042)</f>
        <v>0</v>
      </c>
      <c r="E185" s="5">
        <f aca="true" t="shared" si="45" ref="E185:E201">B185*0.0009</f>
        <v>0</v>
      </c>
      <c r="F185" s="5">
        <f aca="true" t="shared" si="46" ref="F185:F201">C185*0.0042</f>
        <v>0</v>
      </c>
      <c r="G185" s="6">
        <f aca="true" t="shared" si="47" ref="G185:G201">D185*0.0123</f>
        <v>0</v>
      </c>
    </row>
    <row r="186" spans="1:7" ht="12">
      <c r="A186" s="11">
        <v>21.2</v>
      </c>
      <c r="B186" s="4">
        <f t="shared" si="42"/>
        <v>152.6467802349894</v>
      </c>
      <c r="C186" s="5">
        <f t="shared" si="43"/>
        <v>71.21833859698282</v>
      </c>
      <c r="D186" s="5">
        <f t="shared" si="44"/>
        <v>6.284676672346588</v>
      </c>
      <c r="E186" s="5">
        <f t="shared" si="45"/>
        <v>0.13738210221149044</v>
      </c>
      <c r="F186" s="5">
        <f t="shared" si="46"/>
        <v>0.2991170221073278</v>
      </c>
      <c r="G186" s="6">
        <f t="shared" si="47"/>
        <v>0.07730152306986304</v>
      </c>
    </row>
    <row r="187" spans="1:7" ht="12">
      <c r="A187" s="11">
        <v>23.4</v>
      </c>
      <c r="B187" s="4">
        <f t="shared" si="42"/>
        <v>190.18725067229713</v>
      </c>
      <c r="C187" s="5">
        <f t="shared" si="43"/>
        <v>91.04943797472411</v>
      </c>
      <c r="D187" s="5">
        <f t="shared" si="44"/>
        <v>7.688540250088741</v>
      </c>
      <c r="E187" s="5">
        <f t="shared" si="45"/>
        <v>0.1711685256050674</v>
      </c>
      <c r="F187" s="5">
        <f t="shared" si="46"/>
        <v>0.38240763949384127</v>
      </c>
      <c r="G187" s="6">
        <f t="shared" si="47"/>
        <v>0.09456904507609153</v>
      </c>
    </row>
    <row r="188" spans="1:7" ht="12">
      <c r="A188" s="11">
        <v>17.2</v>
      </c>
      <c r="B188" s="4">
        <f t="shared" si="42"/>
        <v>95.82074368164035</v>
      </c>
      <c r="C188" s="5">
        <f t="shared" si="43"/>
        <v>42.33143510501586</v>
      </c>
      <c r="D188" s="5">
        <f t="shared" si="44"/>
        <v>4.100664136709465</v>
      </c>
      <c r="E188" s="5">
        <f t="shared" si="45"/>
        <v>0.08623866931347632</v>
      </c>
      <c r="F188" s="5">
        <f t="shared" si="46"/>
        <v>0.17779202744106662</v>
      </c>
      <c r="G188" s="6">
        <f t="shared" si="47"/>
        <v>0.05043816888152642</v>
      </c>
    </row>
    <row r="189" spans="1:7" ht="12">
      <c r="A189" s="11">
        <v>30.3</v>
      </c>
      <c r="B189" s="4">
        <f t="shared" si="42"/>
        <v>338.1508002822195</v>
      </c>
      <c r="C189" s="5">
        <f t="shared" si="43"/>
        <v>173.17989652877802</v>
      </c>
      <c r="D189" s="5">
        <f t="shared" si="44"/>
        <v>13.031996625400266</v>
      </c>
      <c r="E189" s="5">
        <f t="shared" si="45"/>
        <v>0.3043357202539975</v>
      </c>
      <c r="F189" s="5">
        <f t="shared" si="46"/>
        <v>0.7273555654208677</v>
      </c>
      <c r="G189" s="6">
        <f t="shared" si="47"/>
        <v>0.16029355849242327</v>
      </c>
    </row>
    <row r="190" spans="1:7" ht="12">
      <c r="A190" s="11">
        <v>16.8</v>
      </c>
      <c r="B190" s="4">
        <f t="shared" si="42"/>
        <v>90.92879929460935</v>
      </c>
      <c r="C190" s="5">
        <f t="shared" si="43"/>
        <v>39.9243366551692</v>
      </c>
      <c r="D190" s="5">
        <f t="shared" si="44"/>
        <v>3.9082889496906748</v>
      </c>
      <c r="E190" s="5">
        <f t="shared" si="45"/>
        <v>0.0818359193651484</v>
      </c>
      <c r="F190" s="5">
        <f t="shared" si="46"/>
        <v>0.16768221395171062</v>
      </c>
      <c r="G190" s="6">
        <f t="shared" si="47"/>
        <v>0.0480719540811953</v>
      </c>
    </row>
    <row r="191" spans="1:7" ht="12">
      <c r="A191" s="11">
        <v>23.7</v>
      </c>
      <c r="B191" s="4">
        <f t="shared" si="42"/>
        <v>195.6600915837763</v>
      </c>
      <c r="C191" s="5">
        <f t="shared" si="43"/>
        <v>93.98144127929147</v>
      </c>
      <c r="D191" s="5">
        <f t="shared" si="44"/>
        <v>7.891166992382824</v>
      </c>
      <c r="E191" s="5">
        <f t="shared" si="45"/>
        <v>0.17609408242539867</v>
      </c>
      <c r="F191" s="5">
        <f t="shared" si="46"/>
        <v>0.3947220533730242</v>
      </c>
      <c r="G191" s="6">
        <f t="shared" si="47"/>
        <v>0.09706135400630873</v>
      </c>
    </row>
    <row r="192" spans="1:7" ht="12">
      <c r="A192" s="11">
        <v>25.7</v>
      </c>
      <c r="B192" s="4">
        <f t="shared" si="42"/>
        <v>234.34665104298315</v>
      </c>
      <c r="C192" s="5">
        <f t="shared" si="43"/>
        <v>114.96928407115432</v>
      </c>
      <c r="D192" s="5">
        <f t="shared" si="44"/>
        <v>9.310833259658436</v>
      </c>
      <c r="E192" s="5">
        <f t="shared" si="45"/>
        <v>0.21091198593868482</v>
      </c>
      <c r="F192" s="5">
        <f t="shared" si="46"/>
        <v>0.4828709930988481</v>
      </c>
      <c r="G192" s="6">
        <f t="shared" si="47"/>
        <v>0.11452324909379877</v>
      </c>
    </row>
    <row r="193" spans="1:7" ht="12">
      <c r="A193" s="11">
        <v>21.6</v>
      </c>
      <c r="B193" s="4">
        <f t="shared" si="42"/>
        <v>159.13517634247037</v>
      </c>
      <c r="C193" s="5">
        <f t="shared" si="43"/>
        <v>74.60864436868964</v>
      </c>
      <c r="D193" s="5">
        <f t="shared" si="44"/>
        <v>6.529195479808429</v>
      </c>
      <c r="E193" s="5">
        <f t="shared" si="45"/>
        <v>0.14322165870822334</v>
      </c>
      <c r="F193" s="5">
        <f t="shared" si="46"/>
        <v>0.3133563063484965</v>
      </c>
      <c r="G193" s="6">
        <f t="shared" si="47"/>
        <v>0.08030910440164368</v>
      </c>
    </row>
    <row r="194" spans="1:7" ht="12">
      <c r="A194" s="11">
        <v>12.8</v>
      </c>
      <c r="B194" s="4">
        <f t="shared" si="42"/>
        <v>49.62428796273133</v>
      </c>
      <c r="C194" s="5">
        <f t="shared" si="43"/>
        <v>20.295820843316378</v>
      </c>
      <c r="D194" s="5">
        <f t="shared" si="44"/>
        <v>2.242992748141911</v>
      </c>
      <c r="E194" s="5">
        <f t="shared" si="45"/>
        <v>0.04466185916645819</v>
      </c>
      <c r="F194" s="5">
        <f t="shared" si="46"/>
        <v>0.08524244754192878</v>
      </c>
      <c r="G194" s="6">
        <f t="shared" si="47"/>
        <v>0.027588810802145508</v>
      </c>
    </row>
    <row r="195" spans="1:7" ht="12">
      <c r="A195" s="11">
        <v>25.8</v>
      </c>
      <c r="B195" s="4">
        <f t="shared" si="42"/>
        <v>236.38220043235597</v>
      </c>
      <c r="C195" s="5">
        <f t="shared" si="43"/>
        <v>116.08551824275668</v>
      </c>
      <c r="D195" s="5">
        <f t="shared" si="44"/>
        <v>9.384962702900324</v>
      </c>
      <c r="E195" s="5">
        <f t="shared" si="45"/>
        <v>0.21274398038912037</v>
      </c>
      <c r="F195" s="5">
        <f t="shared" si="46"/>
        <v>0.48755917661957804</v>
      </c>
      <c r="G195" s="6">
        <f t="shared" si="47"/>
        <v>0.115435041245674</v>
      </c>
    </row>
    <row r="196" spans="1:7" ht="12">
      <c r="A196" s="11">
        <v>45.4</v>
      </c>
      <c r="B196" s="4">
        <f t="shared" si="42"/>
        <v>832.1489513274907</v>
      </c>
      <c r="C196" s="5">
        <f t="shared" si="43"/>
        <v>473.6125238504503</v>
      </c>
      <c r="D196" s="5">
        <f t="shared" si="44"/>
        <v>29.7586457108887</v>
      </c>
      <c r="E196" s="5">
        <f t="shared" si="45"/>
        <v>0.7489340561947416</v>
      </c>
      <c r="F196" s="5">
        <f t="shared" si="46"/>
        <v>1.9891726001718912</v>
      </c>
      <c r="G196" s="6">
        <f t="shared" si="47"/>
        <v>0.366031342243931</v>
      </c>
    </row>
    <row r="197" spans="1:7" ht="12">
      <c r="A197" s="11">
        <v>21.5</v>
      </c>
      <c r="B197" s="4">
        <f t="shared" si="42"/>
        <v>157.4991216520371</v>
      </c>
      <c r="C197" s="5">
        <f t="shared" si="43"/>
        <v>73.75222117665014</v>
      </c>
      <c r="D197" s="5">
        <f t="shared" si="44"/>
        <v>6.467619273836044</v>
      </c>
      <c r="E197" s="5">
        <f t="shared" si="45"/>
        <v>0.1417492094868334</v>
      </c>
      <c r="F197" s="5">
        <f t="shared" si="46"/>
        <v>0.3097593289419306</v>
      </c>
      <c r="G197" s="6">
        <f t="shared" si="47"/>
        <v>0.07955171706818334</v>
      </c>
    </row>
    <row r="198" spans="1:7" ht="12">
      <c r="A198" s="11">
        <v>23.8</v>
      </c>
      <c r="B198" s="4">
        <f t="shared" si="42"/>
        <v>197.5033967769171</v>
      </c>
      <c r="C198" s="5">
        <f t="shared" si="43"/>
        <v>94.97114746049739</v>
      </c>
      <c r="D198" s="5">
        <f t="shared" si="44"/>
        <v>7.959307026860501</v>
      </c>
      <c r="E198" s="5">
        <f t="shared" si="45"/>
        <v>0.1777530570992254</v>
      </c>
      <c r="F198" s="5">
        <f t="shared" si="46"/>
        <v>0.39887881933408903</v>
      </c>
      <c r="G198" s="6">
        <f t="shared" si="47"/>
        <v>0.09789947643038417</v>
      </c>
    </row>
    <row r="199" spans="1:7" ht="12">
      <c r="A199" s="11">
        <v>14.5</v>
      </c>
      <c r="B199" s="4">
        <f t="shared" si="42"/>
        <v>65.50949127910488</v>
      </c>
      <c r="C199" s="5">
        <f t="shared" si="43"/>
        <v>27.679089864099904</v>
      </c>
      <c r="D199" s="5">
        <f t="shared" si="44"/>
        <v>2.893467255873571</v>
      </c>
      <c r="E199" s="5">
        <f t="shared" si="45"/>
        <v>0.058958542151194386</v>
      </c>
      <c r="F199" s="5">
        <f t="shared" si="46"/>
        <v>0.11625217742921959</v>
      </c>
      <c r="G199" s="6">
        <f t="shared" si="47"/>
        <v>0.03558964724724492</v>
      </c>
    </row>
    <row r="200" spans="1:7" ht="12">
      <c r="A200" s="11">
        <v>24.5</v>
      </c>
      <c r="B200" s="4">
        <f t="shared" si="42"/>
        <v>210.67381306504117</v>
      </c>
      <c r="C200" s="5">
        <f t="shared" si="43"/>
        <v>102.07360046579335</v>
      </c>
      <c r="D200" s="5">
        <f t="shared" si="44"/>
        <v>8.444661693109031</v>
      </c>
      <c r="E200" s="5">
        <f t="shared" si="45"/>
        <v>0.18960643175853706</v>
      </c>
      <c r="F200" s="5">
        <f t="shared" si="46"/>
        <v>0.42870912195633204</v>
      </c>
      <c r="G200" s="6">
        <f t="shared" si="47"/>
        <v>0.10386933882524109</v>
      </c>
    </row>
    <row r="201" spans="1:9" ht="12.75" thickBot="1">
      <c r="A201" s="12"/>
      <c r="B201" s="7">
        <f t="shared" si="42"/>
        <v>0</v>
      </c>
      <c r="C201" s="8">
        <f t="shared" si="43"/>
        <v>0</v>
      </c>
      <c r="D201" s="8">
        <f t="shared" si="44"/>
        <v>0</v>
      </c>
      <c r="E201" s="8">
        <f t="shared" si="45"/>
        <v>0</v>
      </c>
      <c r="F201" s="8">
        <f t="shared" si="46"/>
        <v>0</v>
      </c>
      <c r="G201" s="9">
        <f t="shared" si="47"/>
        <v>0</v>
      </c>
      <c r="H201" t="s">
        <v>8</v>
      </c>
      <c r="I201" t="s">
        <v>9</v>
      </c>
    </row>
    <row r="202" spans="1:9" ht="12">
      <c r="A202" t="s">
        <v>10</v>
      </c>
      <c r="B202">
        <f>SUM(B184:B201)/1000/0.045</f>
        <v>71.24927901401476</v>
      </c>
      <c r="C202">
        <f>SUM(C184:C201)/1000/0.045</f>
        <v>35.77183858851933</v>
      </c>
      <c r="D202">
        <f>SUM(D184:D201)/1000/0.045</f>
        <v>2.7977115283932337</v>
      </c>
      <c r="H202">
        <f>SUM(B202:D202)</f>
        <v>109.81882913092733</v>
      </c>
      <c r="I202">
        <f>SUM(E203:G203)</f>
        <v>248.77792498363124</v>
      </c>
    </row>
    <row r="203" spans="1:7" ht="12">
      <c r="A203" t="s">
        <v>11</v>
      </c>
      <c r="E203">
        <f>SUM(E184:E201)/0.045</f>
        <v>64.12435111261328</v>
      </c>
      <c r="F203">
        <f>SUM(F184:F201)/0.045</f>
        <v>150.24172207178117</v>
      </c>
      <c r="G203">
        <f>SUM(G184:G201)/0.045</f>
        <v>34.41185179923678</v>
      </c>
    </row>
    <row r="207" ht="12.75" thickBot="1">
      <c r="A207" t="s">
        <v>19</v>
      </c>
    </row>
    <row r="208" spans="1:7" ht="12">
      <c r="A208" s="10" t="s">
        <v>1</v>
      </c>
      <c r="B208" s="1" t="s">
        <v>2</v>
      </c>
      <c r="C208" s="2" t="s">
        <v>3</v>
      </c>
      <c r="D208" s="2" t="s">
        <v>4</v>
      </c>
      <c r="E208" s="2" t="s">
        <v>5</v>
      </c>
      <c r="F208" s="2" t="s">
        <v>6</v>
      </c>
      <c r="G208" s="3" t="s">
        <v>7</v>
      </c>
    </row>
    <row r="209" spans="1:7" ht="12">
      <c r="A209" s="11">
        <v>12.7</v>
      </c>
      <c r="B209" s="4">
        <f aca="true" t="shared" si="48" ref="B209:B226">0.1382*POWER(A209,2.184)</f>
        <v>35.580772231018436</v>
      </c>
      <c r="C209" s="5">
        <f aca="true" t="shared" si="49" ref="C209:C226">0.0274*POWER(A209,2.337)</f>
        <v>10.40734277562147</v>
      </c>
      <c r="D209" s="5">
        <f aca="true" t="shared" si="50" ref="D209:D226">0.0099*POWER(A209,1.999)</f>
        <v>1.5927177966400516</v>
      </c>
      <c r="E209" s="5">
        <f>B209*0.0008</f>
        <v>0.02846461778481475</v>
      </c>
      <c r="F209" s="5">
        <f>C209*0.0039</f>
        <v>0.04058863682492373</v>
      </c>
      <c r="G209" s="6">
        <f>D209*0.0119</f>
        <v>0.018953341780016616</v>
      </c>
    </row>
    <row r="210" spans="1:7" ht="12">
      <c r="A210" s="11"/>
      <c r="B210" s="4">
        <f t="shared" si="48"/>
        <v>0</v>
      </c>
      <c r="C210" s="5">
        <f t="shared" si="49"/>
        <v>0</v>
      </c>
      <c r="D210" s="5">
        <f t="shared" si="50"/>
        <v>0</v>
      </c>
      <c r="E210" s="5">
        <f aca="true" t="shared" si="51" ref="E210:E226">B210*0.0008</f>
        <v>0</v>
      </c>
      <c r="F210" s="5">
        <f aca="true" t="shared" si="52" ref="F210:F226">C210*0.0039</f>
        <v>0</v>
      </c>
      <c r="G210" s="6">
        <f aca="true" t="shared" si="53" ref="G210:G226">D210*0.0119</f>
        <v>0</v>
      </c>
    </row>
    <row r="211" spans="1:7" ht="12">
      <c r="A211" s="11"/>
      <c r="B211" s="4">
        <f t="shared" si="48"/>
        <v>0</v>
      </c>
      <c r="C211" s="5">
        <f t="shared" si="49"/>
        <v>0</v>
      </c>
      <c r="D211" s="5">
        <f t="shared" si="50"/>
        <v>0</v>
      </c>
      <c r="E211" s="5">
        <f t="shared" si="51"/>
        <v>0</v>
      </c>
      <c r="F211" s="5">
        <f t="shared" si="52"/>
        <v>0</v>
      </c>
      <c r="G211" s="6">
        <f t="shared" si="53"/>
        <v>0</v>
      </c>
    </row>
    <row r="212" spans="1:7" ht="12">
      <c r="A212" s="11"/>
      <c r="B212" s="4">
        <f t="shared" si="48"/>
        <v>0</v>
      </c>
      <c r="C212" s="5">
        <f t="shared" si="49"/>
        <v>0</v>
      </c>
      <c r="D212" s="5">
        <f t="shared" si="50"/>
        <v>0</v>
      </c>
      <c r="E212" s="5">
        <f t="shared" si="51"/>
        <v>0</v>
      </c>
      <c r="F212" s="5">
        <f t="shared" si="52"/>
        <v>0</v>
      </c>
      <c r="G212" s="6">
        <f t="shared" si="53"/>
        <v>0</v>
      </c>
    </row>
    <row r="213" spans="1:7" ht="12">
      <c r="A213" s="11"/>
      <c r="B213" s="4">
        <f t="shared" si="48"/>
        <v>0</v>
      </c>
      <c r="C213" s="5">
        <f t="shared" si="49"/>
        <v>0</v>
      </c>
      <c r="D213" s="5">
        <f t="shared" si="50"/>
        <v>0</v>
      </c>
      <c r="E213" s="5">
        <f t="shared" si="51"/>
        <v>0</v>
      </c>
      <c r="F213" s="5">
        <f t="shared" si="52"/>
        <v>0</v>
      </c>
      <c r="G213" s="6">
        <f t="shared" si="53"/>
        <v>0</v>
      </c>
    </row>
    <row r="214" spans="1:7" ht="12">
      <c r="A214" s="11"/>
      <c r="B214" s="4">
        <f t="shared" si="48"/>
        <v>0</v>
      </c>
      <c r="C214" s="5">
        <f t="shared" si="49"/>
        <v>0</v>
      </c>
      <c r="D214" s="5">
        <f t="shared" si="50"/>
        <v>0</v>
      </c>
      <c r="E214" s="5">
        <f t="shared" si="51"/>
        <v>0</v>
      </c>
      <c r="F214" s="5">
        <f t="shared" si="52"/>
        <v>0</v>
      </c>
      <c r="G214" s="6">
        <f t="shared" si="53"/>
        <v>0</v>
      </c>
    </row>
    <row r="215" spans="1:7" ht="12">
      <c r="A215" s="11"/>
      <c r="B215" s="4">
        <f t="shared" si="48"/>
        <v>0</v>
      </c>
      <c r="C215" s="5">
        <f t="shared" si="49"/>
        <v>0</v>
      </c>
      <c r="D215" s="5">
        <f t="shared" si="50"/>
        <v>0</v>
      </c>
      <c r="E215" s="5">
        <f t="shared" si="51"/>
        <v>0</v>
      </c>
      <c r="F215" s="5">
        <f t="shared" si="52"/>
        <v>0</v>
      </c>
      <c r="G215" s="6">
        <f t="shared" si="53"/>
        <v>0</v>
      </c>
    </row>
    <row r="216" spans="1:7" ht="12">
      <c r="A216" s="11"/>
      <c r="B216" s="4">
        <f t="shared" si="48"/>
        <v>0</v>
      </c>
      <c r="C216" s="5">
        <f t="shared" si="49"/>
        <v>0</v>
      </c>
      <c r="D216" s="5">
        <f t="shared" si="50"/>
        <v>0</v>
      </c>
      <c r="E216" s="5">
        <f t="shared" si="51"/>
        <v>0</v>
      </c>
      <c r="F216" s="5">
        <f t="shared" si="52"/>
        <v>0</v>
      </c>
      <c r="G216" s="6">
        <f t="shared" si="53"/>
        <v>0</v>
      </c>
    </row>
    <row r="217" spans="1:7" ht="12">
      <c r="A217" s="11"/>
      <c r="B217" s="4">
        <f t="shared" si="48"/>
        <v>0</v>
      </c>
      <c r="C217" s="5">
        <f t="shared" si="49"/>
        <v>0</v>
      </c>
      <c r="D217" s="5">
        <f t="shared" si="50"/>
        <v>0</v>
      </c>
      <c r="E217" s="5">
        <f t="shared" si="51"/>
        <v>0</v>
      </c>
      <c r="F217" s="5">
        <f t="shared" si="52"/>
        <v>0</v>
      </c>
      <c r="G217" s="6">
        <f t="shared" si="53"/>
        <v>0</v>
      </c>
    </row>
    <row r="218" spans="1:7" ht="12">
      <c r="A218" s="11"/>
      <c r="B218" s="4">
        <f t="shared" si="48"/>
        <v>0</v>
      </c>
      <c r="C218" s="5">
        <f t="shared" si="49"/>
        <v>0</v>
      </c>
      <c r="D218" s="5">
        <f t="shared" si="50"/>
        <v>0</v>
      </c>
      <c r="E218" s="5">
        <f t="shared" si="51"/>
        <v>0</v>
      </c>
      <c r="F218" s="5">
        <f t="shared" si="52"/>
        <v>0</v>
      </c>
      <c r="G218" s="6">
        <f t="shared" si="53"/>
        <v>0</v>
      </c>
    </row>
    <row r="219" spans="1:7" ht="12">
      <c r="A219" s="11"/>
      <c r="B219" s="4">
        <f t="shared" si="48"/>
        <v>0</v>
      </c>
      <c r="C219" s="5">
        <f t="shared" si="49"/>
        <v>0</v>
      </c>
      <c r="D219" s="5">
        <f t="shared" si="50"/>
        <v>0</v>
      </c>
      <c r="E219" s="5">
        <f t="shared" si="51"/>
        <v>0</v>
      </c>
      <c r="F219" s="5">
        <f t="shared" si="52"/>
        <v>0</v>
      </c>
      <c r="G219" s="6">
        <f t="shared" si="53"/>
        <v>0</v>
      </c>
    </row>
    <row r="220" spans="1:7" ht="12">
      <c r="A220" s="11"/>
      <c r="B220" s="4">
        <f t="shared" si="48"/>
        <v>0</v>
      </c>
      <c r="C220" s="5">
        <f t="shared" si="49"/>
        <v>0</v>
      </c>
      <c r="D220" s="5">
        <f t="shared" si="50"/>
        <v>0</v>
      </c>
      <c r="E220" s="5">
        <f t="shared" si="51"/>
        <v>0</v>
      </c>
      <c r="F220" s="5">
        <f t="shared" si="52"/>
        <v>0</v>
      </c>
      <c r="G220" s="6">
        <f t="shared" si="53"/>
        <v>0</v>
      </c>
    </row>
    <row r="221" spans="1:7" ht="12">
      <c r="A221" s="11"/>
      <c r="B221" s="4">
        <f t="shared" si="48"/>
        <v>0</v>
      </c>
      <c r="C221" s="5">
        <f t="shared" si="49"/>
        <v>0</v>
      </c>
      <c r="D221" s="5">
        <f t="shared" si="50"/>
        <v>0</v>
      </c>
      <c r="E221" s="5">
        <f t="shared" si="51"/>
        <v>0</v>
      </c>
      <c r="F221" s="5">
        <f t="shared" si="52"/>
        <v>0</v>
      </c>
      <c r="G221" s="6">
        <f t="shared" si="53"/>
        <v>0</v>
      </c>
    </row>
    <row r="222" spans="1:7" ht="12">
      <c r="A222" s="11"/>
      <c r="B222" s="4">
        <f t="shared" si="48"/>
        <v>0</v>
      </c>
      <c r="C222" s="5">
        <f t="shared" si="49"/>
        <v>0</v>
      </c>
      <c r="D222" s="5">
        <f t="shared" si="50"/>
        <v>0</v>
      </c>
      <c r="E222" s="5">
        <f t="shared" si="51"/>
        <v>0</v>
      </c>
      <c r="F222" s="5">
        <f t="shared" si="52"/>
        <v>0</v>
      </c>
      <c r="G222" s="6">
        <f t="shared" si="53"/>
        <v>0</v>
      </c>
    </row>
    <row r="223" spans="1:7" ht="12">
      <c r="A223" s="11"/>
      <c r="B223" s="4">
        <f t="shared" si="48"/>
        <v>0</v>
      </c>
      <c r="C223" s="5">
        <f t="shared" si="49"/>
        <v>0</v>
      </c>
      <c r="D223" s="5">
        <f t="shared" si="50"/>
        <v>0</v>
      </c>
      <c r="E223" s="5">
        <f t="shared" si="51"/>
        <v>0</v>
      </c>
      <c r="F223" s="5">
        <f t="shared" si="52"/>
        <v>0</v>
      </c>
      <c r="G223" s="6">
        <f t="shared" si="53"/>
        <v>0</v>
      </c>
    </row>
    <row r="224" spans="1:7" ht="12">
      <c r="A224" s="11"/>
      <c r="B224" s="4">
        <f t="shared" si="48"/>
        <v>0</v>
      </c>
      <c r="C224" s="5">
        <f t="shared" si="49"/>
        <v>0</v>
      </c>
      <c r="D224" s="5">
        <f t="shared" si="50"/>
        <v>0</v>
      </c>
      <c r="E224" s="5">
        <f t="shared" si="51"/>
        <v>0</v>
      </c>
      <c r="F224" s="5">
        <f t="shared" si="52"/>
        <v>0</v>
      </c>
      <c r="G224" s="6">
        <f t="shared" si="53"/>
        <v>0</v>
      </c>
    </row>
    <row r="225" spans="1:7" ht="12">
      <c r="A225" s="11"/>
      <c r="B225" s="4">
        <f t="shared" si="48"/>
        <v>0</v>
      </c>
      <c r="C225" s="5">
        <f t="shared" si="49"/>
        <v>0</v>
      </c>
      <c r="D225" s="5">
        <f t="shared" si="50"/>
        <v>0</v>
      </c>
      <c r="E225" s="5">
        <f t="shared" si="51"/>
        <v>0</v>
      </c>
      <c r="F225" s="5">
        <f t="shared" si="52"/>
        <v>0</v>
      </c>
      <c r="G225" s="6">
        <f t="shared" si="53"/>
        <v>0</v>
      </c>
    </row>
    <row r="226" spans="1:9" ht="12.75" thickBot="1">
      <c r="A226" s="12"/>
      <c r="B226" s="7">
        <f t="shared" si="48"/>
        <v>0</v>
      </c>
      <c r="C226" s="8">
        <f t="shared" si="49"/>
        <v>0</v>
      </c>
      <c r="D226" s="8">
        <f t="shared" si="50"/>
        <v>0</v>
      </c>
      <c r="E226" s="8">
        <f t="shared" si="51"/>
        <v>0</v>
      </c>
      <c r="F226" s="8">
        <f t="shared" si="52"/>
        <v>0</v>
      </c>
      <c r="G226" s="9">
        <f t="shared" si="53"/>
        <v>0</v>
      </c>
      <c r="H226" t="s">
        <v>8</v>
      </c>
      <c r="I226" t="s">
        <v>9</v>
      </c>
    </row>
    <row r="227" spans="1:9" ht="12">
      <c r="A227" t="s">
        <v>10</v>
      </c>
      <c r="B227">
        <f>SUM(B209:B226)/1000/0.045</f>
        <v>0.7906838273559653</v>
      </c>
      <c r="C227">
        <f>SUM(C209:C226)/1000/0.045</f>
        <v>0.23127428390269933</v>
      </c>
      <c r="D227">
        <f>SUM(D209:D226)/1000/0.045</f>
        <v>0.03539372881422337</v>
      </c>
      <c r="H227">
        <f>SUM(B227:D227)</f>
        <v>1.057351840072888</v>
      </c>
      <c r="I227">
        <f>SUM(E228:G228)</f>
        <v>1.955702141994558</v>
      </c>
    </row>
    <row r="228" spans="1:7" ht="12">
      <c r="A228" t="s">
        <v>11</v>
      </c>
      <c r="E228">
        <f>SUM(E209:E226)/0.045</f>
        <v>0.6325470618847723</v>
      </c>
      <c r="F228">
        <f>SUM(F209:F226)/0.045</f>
        <v>0.9019697072205274</v>
      </c>
      <c r="G228">
        <f>SUM(G209:G226)/0.045</f>
        <v>0.42118537288925817</v>
      </c>
    </row>
    <row r="232" ht="12.75" thickBot="1">
      <c r="A232" t="s">
        <v>20</v>
      </c>
    </row>
    <row r="233" spans="1:7" ht="12">
      <c r="A233" s="10" t="s">
        <v>1</v>
      </c>
      <c r="B233" s="1" t="s">
        <v>2</v>
      </c>
      <c r="C233" s="2" t="s">
        <v>3</v>
      </c>
      <c r="D233" s="2" t="s">
        <v>4</v>
      </c>
      <c r="E233" s="2" t="s">
        <v>5</v>
      </c>
      <c r="F233" s="2" t="s">
        <v>6</v>
      </c>
      <c r="G233" s="3" t="s">
        <v>7</v>
      </c>
    </row>
    <row r="234" spans="1:7" ht="12">
      <c r="A234" s="11"/>
      <c r="B234" s="4">
        <f aca="true" t="shared" si="54" ref="B234:B251">0.1311*POWER(A234,2.165)</f>
        <v>0</v>
      </c>
      <c r="C234" s="5">
        <f aca="true" t="shared" si="55" ref="C234:C251">0.0261*POWER(A234,2.329)</f>
        <v>0</v>
      </c>
      <c r="D234" s="5">
        <f aca="true" t="shared" si="56" ref="D234:D251">0.0101*POWER(A234,1.989)</f>
        <v>0</v>
      </c>
      <c r="E234" s="5">
        <f>B234*0.0008</f>
        <v>0</v>
      </c>
      <c r="F234" s="5">
        <f>C234*0.0039</f>
        <v>0</v>
      </c>
      <c r="G234" s="6">
        <f>D234*0.0119</f>
        <v>0</v>
      </c>
    </row>
    <row r="235" spans="1:7" ht="12">
      <c r="A235" s="11"/>
      <c r="B235" s="4">
        <f t="shared" si="54"/>
        <v>0</v>
      </c>
      <c r="C235" s="5">
        <f t="shared" si="55"/>
        <v>0</v>
      </c>
      <c r="D235" s="5">
        <f t="shared" si="56"/>
        <v>0</v>
      </c>
      <c r="E235" s="5">
        <f aca="true" t="shared" si="57" ref="E235:E251">B235*0.0008</f>
        <v>0</v>
      </c>
      <c r="F235" s="5">
        <f aca="true" t="shared" si="58" ref="F235:F251">C235*0.0039</f>
        <v>0</v>
      </c>
      <c r="G235" s="6">
        <f aca="true" t="shared" si="59" ref="G235:G251">D235*0.0119</f>
        <v>0</v>
      </c>
    </row>
    <row r="236" spans="1:7" ht="12">
      <c r="A236" s="11"/>
      <c r="B236" s="4">
        <f t="shared" si="54"/>
        <v>0</v>
      </c>
      <c r="C236" s="5">
        <f t="shared" si="55"/>
        <v>0</v>
      </c>
      <c r="D236" s="5">
        <f t="shared" si="56"/>
        <v>0</v>
      </c>
      <c r="E236" s="5">
        <f t="shared" si="57"/>
        <v>0</v>
      </c>
      <c r="F236" s="5">
        <f t="shared" si="58"/>
        <v>0</v>
      </c>
      <c r="G236" s="6">
        <f t="shared" si="59"/>
        <v>0</v>
      </c>
    </row>
    <row r="237" spans="1:7" ht="12">
      <c r="A237" s="11"/>
      <c r="B237" s="4">
        <f t="shared" si="54"/>
        <v>0</v>
      </c>
      <c r="C237" s="5">
        <f t="shared" si="55"/>
        <v>0</v>
      </c>
      <c r="D237" s="5">
        <f t="shared" si="56"/>
        <v>0</v>
      </c>
      <c r="E237" s="5">
        <f t="shared" si="57"/>
        <v>0</v>
      </c>
      <c r="F237" s="5">
        <f t="shared" si="58"/>
        <v>0</v>
      </c>
      <c r="G237" s="6">
        <f t="shared" si="59"/>
        <v>0</v>
      </c>
    </row>
    <row r="238" spans="1:7" ht="12">
      <c r="A238" s="11"/>
      <c r="B238" s="4">
        <f t="shared" si="54"/>
        <v>0</v>
      </c>
      <c r="C238" s="5">
        <f t="shared" si="55"/>
        <v>0</v>
      </c>
      <c r="D238" s="5">
        <f t="shared" si="56"/>
        <v>0</v>
      </c>
      <c r="E238" s="5">
        <f t="shared" si="57"/>
        <v>0</v>
      </c>
      <c r="F238" s="5">
        <f t="shared" si="58"/>
        <v>0</v>
      </c>
      <c r="G238" s="6">
        <f t="shared" si="59"/>
        <v>0</v>
      </c>
    </row>
    <row r="239" spans="1:7" ht="12">
      <c r="A239" s="11"/>
      <c r="B239" s="4">
        <f t="shared" si="54"/>
        <v>0</v>
      </c>
      <c r="C239" s="5">
        <f t="shared" si="55"/>
        <v>0</v>
      </c>
      <c r="D239" s="5">
        <f t="shared" si="56"/>
        <v>0</v>
      </c>
      <c r="E239" s="5">
        <f t="shared" si="57"/>
        <v>0</v>
      </c>
      <c r="F239" s="5">
        <f t="shared" si="58"/>
        <v>0</v>
      </c>
      <c r="G239" s="6">
        <f t="shared" si="59"/>
        <v>0</v>
      </c>
    </row>
    <row r="240" spans="1:7" ht="12">
      <c r="A240" s="11"/>
      <c r="B240" s="4">
        <f t="shared" si="54"/>
        <v>0</v>
      </c>
      <c r="C240" s="5">
        <f t="shared" si="55"/>
        <v>0</v>
      </c>
      <c r="D240" s="5">
        <f t="shared" si="56"/>
        <v>0</v>
      </c>
      <c r="E240" s="5">
        <f t="shared" si="57"/>
        <v>0</v>
      </c>
      <c r="F240" s="5">
        <f t="shared" si="58"/>
        <v>0</v>
      </c>
      <c r="G240" s="6">
        <f t="shared" si="59"/>
        <v>0</v>
      </c>
    </row>
    <row r="241" spans="1:7" ht="12">
      <c r="A241" s="11"/>
      <c r="B241" s="4">
        <f t="shared" si="54"/>
        <v>0</v>
      </c>
      <c r="C241" s="5">
        <f t="shared" si="55"/>
        <v>0</v>
      </c>
      <c r="D241" s="5">
        <f t="shared" si="56"/>
        <v>0</v>
      </c>
      <c r="E241" s="5">
        <f t="shared" si="57"/>
        <v>0</v>
      </c>
      <c r="F241" s="5">
        <f t="shared" si="58"/>
        <v>0</v>
      </c>
      <c r="G241" s="6">
        <f t="shared" si="59"/>
        <v>0</v>
      </c>
    </row>
    <row r="242" spans="1:7" ht="12">
      <c r="A242" s="11"/>
      <c r="B242" s="4">
        <f t="shared" si="54"/>
        <v>0</v>
      </c>
      <c r="C242" s="5">
        <f t="shared" si="55"/>
        <v>0</v>
      </c>
      <c r="D242" s="5">
        <f t="shared" si="56"/>
        <v>0</v>
      </c>
      <c r="E242" s="5">
        <f t="shared" si="57"/>
        <v>0</v>
      </c>
      <c r="F242" s="5">
        <f t="shared" si="58"/>
        <v>0</v>
      </c>
      <c r="G242" s="6">
        <f t="shared" si="59"/>
        <v>0</v>
      </c>
    </row>
    <row r="243" spans="1:7" ht="12">
      <c r="A243" s="11"/>
      <c r="B243" s="4">
        <f t="shared" si="54"/>
        <v>0</v>
      </c>
      <c r="C243" s="5">
        <f t="shared" si="55"/>
        <v>0</v>
      </c>
      <c r="D243" s="5">
        <f t="shared" si="56"/>
        <v>0</v>
      </c>
      <c r="E243" s="5">
        <f t="shared" si="57"/>
        <v>0</v>
      </c>
      <c r="F243" s="5">
        <f t="shared" si="58"/>
        <v>0</v>
      </c>
      <c r="G243" s="6">
        <f t="shared" si="59"/>
        <v>0</v>
      </c>
    </row>
    <row r="244" spans="1:7" ht="12">
      <c r="A244" s="11"/>
      <c r="B244" s="4">
        <f t="shared" si="54"/>
        <v>0</v>
      </c>
      <c r="C244" s="5">
        <f t="shared" si="55"/>
        <v>0</v>
      </c>
      <c r="D244" s="5">
        <f t="shared" si="56"/>
        <v>0</v>
      </c>
      <c r="E244" s="5">
        <f t="shared" si="57"/>
        <v>0</v>
      </c>
      <c r="F244" s="5">
        <f t="shared" si="58"/>
        <v>0</v>
      </c>
      <c r="G244" s="6">
        <f t="shared" si="59"/>
        <v>0</v>
      </c>
    </row>
    <row r="245" spans="1:7" ht="12">
      <c r="A245" s="11"/>
      <c r="B245" s="4">
        <f t="shared" si="54"/>
        <v>0</v>
      </c>
      <c r="C245" s="5">
        <f t="shared" si="55"/>
        <v>0</v>
      </c>
      <c r="D245" s="5">
        <f t="shared" si="56"/>
        <v>0</v>
      </c>
      <c r="E245" s="5">
        <f t="shared" si="57"/>
        <v>0</v>
      </c>
      <c r="F245" s="5">
        <f t="shared" si="58"/>
        <v>0</v>
      </c>
      <c r="G245" s="6">
        <f t="shared" si="59"/>
        <v>0</v>
      </c>
    </row>
    <row r="246" spans="1:7" ht="12">
      <c r="A246" s="11"/>
      <c r="B246" s="4">
        <f t="shared" si="54"/>
        <v>0</v>
      </c>
      <c r="C246" s="5">
        <f t="shared" si="55"/>
        <v>0</v>
      </c>
      <c r="D246" s="5">
        <f t="shared" si="56"/>
        <v>0</v>
      </c>
      <c r="E246" s="5">
        <f t="shared" si="57"/>
        <v>0</v>
      </c>
      <c r="F246" s="5">
        <f t="shared" si="58"/>
        <v>0</v>
      </c>
      <c r="G246" s="6">
        <f t="shared" si="59"/>
        <v>0</v>
      </c>
    </row>
    <row r="247" spans="1:7" ht="12">
      <c r="A247" s="11"/>
      <c r="B247" s="4">
        <f t="shared" si="54"/>
        <v>0</v>
      </c>
      <c r="C247" s="5">
        <f t="shared" si="55"/>
        <v>0</v>
      </c>
      <c r="D247" s="5">
        <f t="shared" si="56"/>
        <v>0</v>
      </c>
      <c r="E247" s="5">
        <f t="shared" si="57"/>
        <v>0</v>
      </c>
      <c r="F247" s="5">
        <f t="shared" si="58"/>
        <v>0</v>
      </c>
      <c r="G247" s="6">
        <f t="shared" si="59"/>
        <v>0</v>
      </c>
    </row>
    <row r="248" spans="1:7" ht="12">
      <c r="A248" s="11"/>
      <c r="B248" s="4">
        <f t="shared" si="54"/>
        <v>0</v>
      </c>
      <c r="C248" s="5">
        <f t="shared" si="55"/>
        <v>0</v>
      </c>
      <c r="D248" s="5">
        <f t="shared" si="56"/>
        <v>0</v>
      </c>
      <c r="E248" s="5">
        <f t="shared" si="57"/>
        <v>0</v>
      </c>
      <c r="F248" s="5">
        <f t="shared" si="58"/>
        <v>0</v>
      </c>
      <c r="G248" s="6">
        <f t="shared" si="59"/>
        <v>0</v>
      </c>
    </row>
    <row r="249" spans="1:7" ht="12">
      <c r="A249" s="11"/>
      <c r="B249" s="4">
        <f t="shared" si="54"/>
        <v>0</v>
      </c>
      <c r="C249" s="5">
        <f t="shared" si="55"/>
        <v>0</v>
      </c>
      <c r="D249" s="5">
        <f t="shared" si="56"/>
        <v>0</v>
      </c>
      <c r="E249" s="5">
        <f t="shared" si="57"/>
        <v>0</v>
      </c>
      <c r="F249" s="5">
        <f t="shared" si="58"/>
        <v>0</v>
      </c>
      <c r="G249" s="6">
        <f t="shared" si="59"/>
        <v>0</v>
      </c>
    </row>
    <row r="250" spans="1:7" ht="12">
      <c r="A250" s="11"/>
      <c r="B250" s="4">
        <f t="shared" si="54"/>
        <v>0</v>
      </c>
      <c r="C250" s="5">
        <f t="shared" si="55"/>
        <v>0</v>
      </c>
      <c r="D250" s="5">
        <f t="shared" si="56"/>
        <v>0</v>
      </c>
      <c r="E250" s="5">
        <f t="shared" si="57"/>
        <v>0</v>
      </c>
      <c r="F250" s="5">
        <f t="shared" si="58"/>
        <v>0</v>
      </c>
      <c r="G250" s="6">
        <f t="shared" si="59"/>
        <v>0</v>
      </c>
    </row>
    <row r="251" spans="1:9" ht="12.75" thickBot="1">
      <c r="A251" s="12"/>
      <c r="B251" s="7">
        <f t="shared" si="54"/>
        <v>0</v>
      </c>
      <c r="C251" s="8">
        <f t="shared" si="55"/>
        <v>0</v>
      </c>
      <c r="D251" s="8">
        <f t="shared" si="56"/>
        <v>0</v>
      </c>
      <c r="E251" s="8">
        <f t="shared" si="57"/>
        <v>0</v>
      </c>
      <c r="F251" s="8">
        <f t="shared" si="58"/>
        <v>0</v>
      </c>
      <c r="G251" s="9">
        <f t="shared" si="59"/>
        <v>0</v>
      </c>
      <c r="H251" t="s">
        <v>8</v>
      </c>
      <c r="I251" t="s">
        <v>9</v>
      </c>
    </row>
    <row r="252" spans="1:9" ht="12">
      <c r="A252" t="s">
        <v>10</v>
      </c>
      <c r="B252">
        <f>SUM(B234:B251)/1000/0.045</f>
        <v>0</v>
      </c>
      <c r="C252">
        <f>SUM(C234:C251)/1000/0.045</f>
        <v>0</v>
      </c>
      <c r="D252">
        <f>SUM(D234:D251)/1000/0.045</f>
        <v>0</v>
      </c>
      <c r="H252">
        <f>SUM(B252:D252)</f>
        <v>0</v>
      </c>
      <c r="I252">
        <f>SUM(E253:G253)</f>
        <v>0</v>
      </c>
    </row>
    <row r="253" spans="1:7" ht="12">
      <c r="A253" t="s">
        <v>11</v>
      </c>
      <c r="E253">
        <f>SUM(E234:E251)/0.045</f>
        <v>0</v>
      </c>
      <c r="F253">
        <f>SUM(F234:F251)/0.045</f>
        <v>0</v>
      </c>
      <c r="G253">
        <f>SUM(G234:G251)/0.045</f>
        <v>0</v>
      </c>
    </row>
    <row r="257" ht="12.75" thickBot="1">
      <c r="A257" t="s">
        <v>21</v>
      </c>
    </row>
    <row r="258" spans="1:7" ht="12">
      <c r="A258" s="10" t="s">
        <v>1</v>
      </c>
      <c r="B258" s="1" t="s">
        <v>2</v>
      </c>
      <c r="C258" s="2" t="s">
        <v>3</v>
      </c>
      <c r="D258" s="2" t="s">
        <v>4</v>
      </c>
      <c r="E258" s="2" t="s">
        <v>5</v>
      </c>
      <c r="F258" s="2" t="s">
        <v>6</v>
      </c>
      <c r="G258" s="3" t="s">
        <v>7</v>
      </c>
    </row>
    <row r="259" spans="1:7" ht="12">
      <c r="A259" s="11"/>
      <c r="B259" s="4">
        <f>0.1426*POWER(A259,2.176)</f>
        <v>0</v>
      </c>
      <c r="C259" s="5">
        <f>0.0165*POWER(A259,2.312)</f>
        <v>0</v>
      </c>
      <c r="D259" s="5">
        <f>0.011*POWER(A259,1.973)</f>
        <v>0</v>
      </c>
      <c r="E259" s="5">
        <f>B259*0.0009</f>
        <v>0</v>
      </c>
      <c r="F259" s="5">
        <f>C259*0.0045</f>
        <v>0</v>
      </c>
      <c r="G259" s="6">
        <f>D259*0.0131</f>
        <v>0</v>
      </c>
    </row>
    <row r="260" spans="1:7" ht="12">
      <c r="A260" s="11"/>
      <c r="B260" s="4">
        <f aca="true" t="shared" si="60" ref="B260:B276">0.1426*POWER(A260,2.176)</f>
        <v>0</v>
      </c>
      <c r="C260" s="5">
        <f aca="true" t="shared" si="61" ref="C260:C276">0.0165*POWER(A260,2.312)</f>
        <v>0</v>
      </c>
      <c r="D260" s="5">
        <f aca="true" t="shared" si="62" ref="D260:D276">0.011*POWER(A260,1.973)</f>
        <v>0</v>
      </c>
      <c r="E260" s="5">
        <f aca="true" t="shared" si="63" ref="E260:E276">B260*0.0009</f>
        <v>0</v>
      </c>
      <c r="F260" s="5">
        <f aca="true" t="shared" si="64" ref="F260:F276">C260*0.0045</f>
        <v>0</v>
      </c>
      <c r="G260" s="6">
        <f aca="true" t="shared" si="65" ref="G260:G276">D260*0.0131</f>
        <v>0</v>
      </c>
    </row>
    <row r="261" spans="1:7" ht="12">
      <c r="A261" s="11"/>
      <c r="B261" s="4">
        <f t="shared" si="60"/>
        <v>0</v>
      </c>
      <c r="C261" s="5">
        <f t="shared" si="61"/>
        <v>0</v>
      </c>
      <c r="D261" s="5">
        <f t="shared" si="62"/>
        <v>0</v>
      </c>
      <c r="E261" s="5">
        <f t="shared" si="63"/>
        <v>0</v>
      </c>
      <c r="F261" s="5">
        <f t="shared" si="64"/>
        <v>0</v>
      </c>
      <c r="G261" s="6">
        <f t="shared" si="65"/>
        <v>0</v>
      </c>
    </row>
    <row r="262" spans="1:7" ht="12">
      <c r="A262" s="11"/>
      <c r="B262" s="4">
        <f t="shared" si="60"/>
        <v>0</v>
      </c>
      <c r="C262" s="5">
        <f t="shared" si="61"/>
        <v>0</v>
      </c>
      <c r="D262" s="5">
        <f t="shared" si="62"/>
        <v>0</v>
      </c>
      <c r="E262" s="5">
        <f t="shared" si="63"/>
        <v>0</v>
      </c>
      <c r="F262" s="5">
        <f t="shared" si="64"/>
        <v>0</v>
      </c>
      <c r="G262" s="6">
        <f t="shared" si="65"/>
        <v>0</v>
      </c>
    </row>
    <row r="263" spans="1:7" ht="12">
      <c r="A263" s="11"/>
      <c r="B263" s="4">
        <f t="shared" si="60"/>
        <v>0</v>
      </c>
      <c r="C263" s="5">
        <f t="shared" si="61"/>
        <v>0</v>
      </c>
      <c r="D263" s="5">
        <f t="shared" si="62"/>
        <v>0</v>
      </c>
      <c r="E263" s="5">
        <f t="shared" si="63"/>
        <v>0</v>
      </c>
      <c r="F263" s="5">
        <f t="shared" si="64"/>
        <v>0</v>
      </c>
      <c r="G263" s="6">
        <f t="shared" si="65"/>
        <v>0</v>
      </c>
    </row>
    <row r="264" spans="1:7" ht="12">
      <c r="A264" s="11"/>
      <c r="B264" s="4">
        <f t="shared" si="60"/>
        <v>0</v>
      </c>
      <c r="C264" s="5">
        <f t="shared" si="61"/>
        <v>0</v>
      </c>
      <c r="D264" s="5">
        <f t="shared" si="62"/>
        <v>0</v>
      </c>
      <c r="E264" s="5">
        <f t="shared" si="63"/>
        <v>0</v>
      </c>
      <c r="F264" s="5">
        <f t="shared" si="64"/>
        <v>0</v>
      </c>
      <c r="G264" s="6">
        <f t="shared" si="65"/>
        <v>0</v>
      </c>
    </row>
    <row r="265" spans="1:7" ht="12">
      <c r="A265" s="11"/>
      <c r="B265" s="4">
        <f t="shared" si="60"/>
        <v>0</v>
      </c>
      <c r="C265" s="5">
        <f t="shared" si="61"/>
        <v>0</v>
      </c>
      <c r="D265" s="5">
        <f t="shared" si="62"/>
        <v>0</v>
      </c>
      <c r="E265" s="5">
        <f t="shared" si="63"/>
        <v>0</v>
      </c>
      <c r="F265" s="5">
        <f t="shared" si="64"/>
        <v>0</v>
      </c>
      <c r="G265" s="6">
        <f t="shared" si="65"/>
        <v>0</v>
      </c>
    </row>
    <row r="266" spans="1:7" ht="12">
      <c r="A266" s="11"/>
      <c r="B266" s="4">
        <f t="shared" si="60"/>
        <v>0</v>
      </c>
      <c r="C266" s="5">
        <f t="shared" si="61"/>
        <v>0</v>
      </c>
      <c r="D266" s="5">
        <f t="shared" si="62"/>
        <v>0</v>
      </c>
      <c r="E266" s="5">
        <f t="shared" si="63"/>
        <v>0</v>
      </c>
      <c r="F266" s="5">
        <f t="shared" si="64"/>
        <v>0</v>
      </c>
      <c r="G266" s="6">
        <f t="shared" si="65"/>
        <v>0</v>
      </c>
    </row>
    <row r="267" spans="1:7" ht="12">
      <c r="A267" s="11"/>
      <c r="B267" s="4">
        <f t="shared" si="60"/>
        <v>0</v>
      </c>
      <c r="C267" s="5">
        <f t="shared" si="61"/>
        <v>0</v>
      </c>
      <c r="D267" s="5">
        <f t="shared" si="62"/>
        <v>0</v>
      </c>
      <c r="E267" s="5">
        <f t="shared" si="63"/>
        <v>0</v>
      </c>
      <c r="F267" s="5">
        <f t="shared" si="64"/>
        <v>0</v>
      </c>
      <c r="G267" s="6">
        <f t="shared" si="65"/>
        <v>0</v>
      </c>
    </row>
    <row r="268" spans="1:7" ht="12">
      <c r="A268" s="11"/>
      <c r="B268" s="4">
        <f t="shared" si="60"/>
        <v>0</v>
      </c>
      <c r="C268" s="5">
        <f t="shared" si="61"/>
        <v>0</v>
      </c>
      <c r="D268" s="5">
        <f t="shared" si="62"/>
        <v>0</v>
      </c>
      <c r="E268" s="5">
        <f t="shared" si="63"/>
        <v>0</v>
      </c>
      <c r="F268" s="5">
        <f t="shared" si="64"/>
        <v>0</v>
      </c>
      <c r="G268" s="6">
        <f t="shared" si="65"/>
        <v>0</v>
      </c>
    </row>
    <row r="269" spans="1:7" ht="12">
      <c r="A269" s="11"/>
      <c r="B269" s="4">
        <f t="shared" si="60"/>
        <v>0</v>
      </c>
      <c r="C269" s="5">
        <f t="shared" si="61"/>
        <v>0</v>
      </c>
      <c r="D269" s="5">
        <f t="shared" si="62"/>
        <v>0</v>
      </c>
      <c r="E269" s="5">
        <f t="shared" si="63"/>
        <v>0</v>
      </c>
      <c r="F269" s="5">
        <f t="shared" si="64"/>
        <v>0</v>
      </c>
      <c r="G269" s="6">
        <f t="shared" si="65"/>
        <v>0</v>
      </c>
    </row>
    <row r="270" spans="1:7" ht="12">
      <c r="A270" s="11"/>
      <c r="B270" s="4">
        <f t="shared" si="60"/>
        <v>0</v>
      </c>
      <c r="C270" s="5">
        <f t="shared" si="61"/>
        <v>0</v>
      </c>
      <c r="D270" s="5">
        <f t="shared" si="62"/>
        <v>0</v>
      </c>
      <c r="E270" s="5">
        <f t="shared" si="63"/>
        <v>0</v>
      </c>
      <c r="F270" s="5">
        <f t="shared" si="64"/>
        <v>0</v>
      </c>
      <c r="G270" s="6">
        <f t="shared" si="65"/>
        <v>0</v>
      </c>
    </row>
    <row r="271" spans="1:7" ht="12">
      <c r="A271" s="11"/>
      <c r="B271" s="4">
        <f t="shared" si="60"/>
        <v>0</v>
      </c>
      <c r="C271" s="5">
        <f t="shared" si="61"/>
        <v>0</v>
      </c>
      <c r="D271" s="5">
        <f t="shared" si="62"/>
        <v>0</v>
      </c>
      <c r="E271" s="5">
        <f t="shared" si="63"/>
        <v>0</v>
      </c>
      <c r="F271" s="5">
        <f t="shared" si="64"/>
        <v>0</v>
      </c>
      <c r="G271" s="6">
        <f t="shared" si="65"/>
        <v>0</v>
      </c>
    </row>
    <row r="272" spans="1:7" ht="12">
      <c r="A272" s="11"/>
      <c r="B272" s="4">
        <f t="shared" si="60"/>
        <v>0</v>
      </c>
      <c r="C272" s="5">
        <f t="shared" si="61"/>
        <v>0</v>
      </c>
      <c r="D272" s="5">
        <f t="shared" si="62"/>
        <v>0</v>
      </c>
      <c r="E272" s="5">
        <f t="shared" si="63"/>
        <v>0</v>
      </c>
      <c r="F272" s="5">
        <f t="shared" si="64"/>
        <v>0</v>
      </c>
      <c r="G272" s="6">
        <f t="shared" si="65"/>
        <v>0</v>
      </c>
    </row>
    <row r="273" spans="1:7" ht="12">
      <c r="A273" s="11"/>
      <c r="B273" s="4">
        <f t="shared" si="60"/>
        <v>0</v>
      </c>
      <c r="C273" s="5">
        <f t="shared" si="61"/>
        <v>0</v>
      </c>
      <c r="D273" s="5">
        <f t="shared" si="62"/>
        <v>0</v>
      </c>
      <c r="E273" s="5">
        <f t="shared" si="63"/>
        <v>0</v>
      </c>
      <c r="F273" s="5">
        <f t="shared" si="64"/>
        <v>0</v>
      </c>
      <c r="G273" s="6">
        <f t="shared" si="65"/>
        <v>0</v>
      </c>
    </row>
    <row r="274" spans="1:7" ht="12">
      <c r="A274" s="11"/>
      <c r="B274" s="4">
        <f t="shared" si="60"/>
        <v>0</v>
      </c>
      <c r="C274" s="5">
        <f t="shared" si="61"/>
        <v>0</v>
      </c>
      <c r="D274" s="5">
        <f t="shared" si="62"/>
        <v>0</v>
      </c>
      <c r="E274" s="5">
        <f t="shared" si="63"/>
        <v>0</v>
      </c>
      <c r="F274" s="5">
        <f t="shared" si="64"/>
        <v>0</v>
      </c>
      <c r="G274" s="6">
        <f t="shared" si="65"/>
        <v>0</v>
      </c>
    </row>
    <row r="275" spans="1:7" ht="12">
      <c r="A275" s="11"/>
      <c r="B275" s="4">
        <f t="shared" si="60"/>
        <v>0</v>
      </c>
      <c r="C275" s="5">
        <f t="shared" si="61"/>
        <v>0</v>
      </c>
      <c r="D275" s="5">
        <f t="shared" si="62"/>
        <v>0</v>
      </c>
      <c r="E275" s="5">
        <f t="shared" si="63"/>
        <v>0</v>
      </c>
      <c r="F275" s="5">
        <f t="shared" si="64"/>
        <v>0</v>
      </c>
      <c r="G275" s="6">
        <f t="shared" si="65"/>
        <v>0</v>
      </c>
    </row>
    <row r="276" spans="1:9" ht="12.75" thickBot="1">
      <c r="A276" s="12"/>
      <c r="B276" s="7">
        <f t="shared" si="60"/>
        <v>0</v>
      </c>
      <c r="C276" s="8">
        <f t="shared" si="61"/>
        <v>0</v>
      </c>
      <c r="D276" s="8">
        <f t="shared" si="62"/>
        <v>0</v>
      </c>
      <c r="E276" s="8">
        <f t="shared" si="63"/>
        <v>0</v>
      </c>
      <c r="F276" s="8">
        <f t="shared" si="64"/>
        <v>0</v>
      </c>
      <c r="G276" s="9">
        <f t="shared" si="65"/>
        <v>0</v>
      </c>
      <c r="H276" t="s">
        <v>8</v>
      </c>
      <c r="I276" t="s">
        <v>9</v>
      </c>
    </row>
    <row r="277" spans="1:9" ht="12">
      <c r="A277" t="s">
        <v>10</v>
      </c>
      <c r="B277">
        <f>SUM(B259:B276)/1000/0.045</f>
        <v>0</v>
      </c>
      <c r="C277">
        <f>SUM(C259:C276)/1000/0.045</f>
        <v>0</v>
      </c>
      <c r="D277">
        <f>SUM(D259:D276)/1000/0.045</f>
        <v>0</v>
      </c>
      <c r="H277">
        <f>SUM(B277:D277)</f>
        <v>0</v>
      </c>
      <c r="I277">
        <f>SUM(E278:G278)</f>
        <v>0</v>
      </c>
    </row>
    <row r="278" spans="1:7" ht="12">
      <c r="A278" t="s">
        <v>11</v>
      </c>
      <c r="E278">
        <f>SUM(E259:E276)/0.045</f>
        <v>0</v>
      </c>
      <c r="F278">
        <f>SUM(F259:F276)/0.045</f>
        <v>0</v>
      </c>
      <c r="G278">
        <f>SUM(G259:G276)/0.045</f>
        <v>0</v>
      </c>
    </row>
    <row r="282" ht="12.75" thickBot="1">
      <c r="A282" t="s">
        <v>22</v>
      </c>
    </row>
    <row r="283" spans="1:7" ht="12">
      <c r="A283" s="10" t="s">
        <v>1</v>
      </c>
      <c r="B283" s="1" t="s">
        <v>2</v>
      </c>
      <c r="C283" s="2" t="s">
        <v>3</v>
      </c>
      <c r="D283" s="2" t="s">
        <v>4</v>
      </c>
      <c r="E283" s="2" t="s">
        <v>5</v>
      </c>
      <c r="F283" s="2" t="s">
        <v>6</v>
      </c>
      <c r="G283" s="3" t="s">
        <v>7</v>
      </c>
    </row>
    <row r="284" spans="1:7" ht="12">
      <c r="A284" s="11"/>
      <c r="B284" s="4">
        <f>0.1533*POWER(A284,2.161)</f>
        <v>0</v>
      </c>
      <c r="C284" s="5">
        <f>0.0179*POWER(A284,2.336)</f>
        <v>0</v>
      </c>
      <c r="D284" s="5">
        <f>0.0103*POWER(A284,1.954)</f>
        <v>0</v>
      </c>
      <c r="E284" s="5">
        <f>B284*0.0009</f>
        <v>0</v>
      </c>
      <c r="F284" s="5">
        <f>C284*0.0045</f>
        <v>0</v>
      </c>
      <c r="G284" s="6">
        <f>D284*0.0131</f>
        <v>0</v>
      </c>
    </row>
    <row r="285" spans="1:7" ht="12">
      <c r="A285" s="11"/>
      <c r="B285" s="4">
        <f aca="true" t="shared" si="66" ref="B285:B301">0.1533*POWER(A285,2.161)</f>
        <v>0</v>
      </c>
      <c r="C285" s="5">
        <f aca="true" t="shared" si="67" ref="C285:C301">0.0179*POWER(A285,2.336)</f>
        <v>0</v>
      </c>
      <c r="D285" s="5">
        <f aca="true" t="shared" si="68" ref="D285:D301">0.0103*POWER(A285,1.954)</f>
        <v>0</v>
      </c>
      <c r="E285" s="5">
        <f aca="true" t="shared" si="69" ref="E285:E301">B285*0.0009</f>
        <v>0</v>
      </c>
      <c r="F285" s="5">
        <f aca="true" t="shared" si="70" ref="F285:F301">C285*0.0045</f>
        <v>0</v>
      </c>
      <c r="G285" s="6">
        <f aca="true" t="shared" si="71" ref="G285:G301">D285*0.0131</f>
        <v>0</v>
      </c>
    </row>
    <row r="286" spans="1:7" ht="12">
      <c r="A286" s="11"/>
      <c r="B286" s="4">
        <f t="shared" si="66"/>
        <v>0</v>
      </c>
      <c r="C286" s="5">
        <f t="shared" si="67"/>
        <v>0</v>
      </c>
      <c r="D286" s="5">
        <f t="shared" si="68"/>
        <v>0</v>
      </c>
      <c r="E286" s="5">
        <f t="shared" si="69"/>
        <v>0</v>
      </c>
      <c r="F286" s="5">
        <f t="shared" si="70"/>
        <v>0</v>
      </c>
      <c r="G286" s="6">
        <f t="shared" si="71"/>
        <v>0</v>
      </c>
    </row>
    <row r="287" spans="1:7" ht="12">
      <c r="A287" s="11"/>
      <c r="B287" s="4">
        <f t="shared" si="66"/>
        <v>0</v>
      </c>
      <c r="C287" s="5">
        <f t="shared" si="67"/>
        <v>0</v>
      </c>
      <c r="D287" s="5">
        <f t="shared" si="68"/>
        <v>0</v>
      </c>
      <c r="E287" s="5">
        <f t="shared" si="69"/>
        <v>0</v>
      </c>
      <c r="F287" s="5">
        <f t="shared" si="70"/>
        <v>0</v>
      </c>
      <c r="G287" s="6">
        <f t="shared" si="71"/>
        <v>0</v>
      </c>
    </row>
    <row r="288" spans="1:7" ht="12">
      <c r="A288" s="11"/>
      <c r="B288" s="4">
        <f t="shared" si="66"/>
        <v>0</v>
      </c>
      <c r="C288" s="5">
        <f t="shared" si="67"/>
        <v>0</v>
      </c>
      <c r="D288" s="5">
        <f t="shared" si="68"/>
        <v>0</v>
      </c>
      <c r="E288" s="5">
        <f t="shared" si="69"/>
        <v>0</v>
      </c>
      <c r="F288" s="5">
        <f t="shared" si="70"/>
        <v>0</v>
      </c>
      <c r="G288" s="6">
        <f t="shared" si="71"/>
        <v>0</v>
      </c>
    </row>
    <row r="289" spans="1:7" ht="12">
      <c r="A289" s="11"/>
      <c r="B289" s="4">
        <f t="shared" si="66"/>
        <v>0</v>
      </c>
      <c r="C289" s="5">
        <f t="shared" si="67"/>
        <v>0</v>
      </c>
      <c r="D289" s="5">
        <f t="shared" si="68"/>
        <v>0</v>
      </c>
      <c r="E289" s="5">
        <f t="shared" si="69"/>
        <v>0</v>
      </c>
      <c r="F289" s="5">
        <f t="shared" si="70"/>
        <v>0</v>
      </c>
      <c r="G289" s="6">
        <f t="shared" si="71"/>
        <v>0</v>
      </c>
    </row>
    <row r="290" spans="1:7" ht="12">
      <c r="A290" s="11"/>
      <c r="B290" s="4">
        <f t="shared" si="66"/>
        <v>0</v>
      </c>
      <c r="C290" s="5">
        <f t="shared" si="67"/>
        <v>0</v>
      </c>
      <c r="D290" s="5">
        <f t="shared" si="68"/>
        <v>0</v>
      </c>
      <c r="E290" s="5">
        <f t="shared" si="69"/>
        <v>0</v>
      </c>
      <c r="F290" s="5">
        <f t="shared" si="70"/>
        <v>0</v>
      </c>
      <c r="G290" s="6">
        <f t="shared" si="71"/>
        <v>0</v>
      </c>
    </row>
    <row r="291" spans="1:7" ht="12">
      <c r="A291" s="11"/>
      <c r="B291" s="4">
        <f t="shared" si="66"/>
        <v>0</v>
      </c>
      <c r="C291" s="5">
        <f t="shared" si="67"/>
        <v>0</v>
      </c>
      <c r="D291" s="5">
        <f t="shared" si="68"/>
        <v>0</v>
      </c>
      <c r="E291" s="5">
        <f t="shared" si="69"/>
        <v>0</v>
      </c>
      <c r="F291" s="5">
        <f t="shared" si="70"/>
        <v>0</v>
      </c>
      <c r="G291" s="6">
        <f t="shared" si="71"/>
        <v>0</v>
      </c>
    </row>
    <row r="292" spans="1:7" ht="12">
      <c r="A292" s="11"/>
      <c r="B292" s="4">
        <f t="shared" si="66"/>
        <v>0</v>
      </c>
      <c r="C292" s="5">
        <f t="shared" si="67"/>
        <v>0</v>
      </c>
      <c r="D292" s="5">
        <f t="shared" si="68"/>
        <v>0</v>
      </c>
      <c r="E292" s="5">
        <f t="shared" si="69"/>
        <v>0</v>
      </c>
      <c r="F292" s="5">
        <f t="shared" si="70"/>
        <v>0</v>
      </c>
      <c r="G292" s="6">
        <f t="shared" si="71"/>
        <v>0</v>
      </c>
    </row>
    <row r="293" spans="1:7" ht="12">
      <c r="A293" s="11"/>
      <c r="B293" s="4">
        <f t="shared" si="66"/>
        <v>0</v>
      </c>
      <c r="C293" s="5">
        <f t="shared" si="67"/>
        <v>0</v>
      </c>
      <c r="D293" s="5">
        <f t="shared" si="68"/>
        <v>0</v>
      </c>
      <c r="E293" s="5">
        <f t="shared" si="69"/>
        <v>0</v>
      </c>
      <c r="F293" s="5">
        <f t="shared" si="70"/>
        <v>0</v>
      </c>
      <c r="G293" s="6">
        <f t="shared" si="71"/>
        <v>0</v>
      </c>
    </row>
    <row r="294" spans="1:7" ht="12">
      <c r="A294" s="11"/>
      <c r="B294" s="4">
        <f t="shared" si="66"/>
        <v>0</v>
      </c>
      <c r="C294" s="5">
        <f t="shared" si="67"/>
        <v>0</v>
      </c>
      <c r="D294" s="5">
        <f t="shared" si="68"/>
        <v>0</v>
      </c>
      <c r="E294" s="5">
        <f t="shared" si="69"/>
        <v>0</v>
      </c>
      <c r="F294" s="5">
        <f t="shared" si="70"/>
        <v>0</v>
      </c>
      <c r="G294" s="6">
        <f t="shared" si="71"/>
        <v>0</v>
      </c>
    </row>
    <row r="295" spans="1:7" ht="12">
      <c r="A295" s="11"/>
      <c r="B295" s="4">
        <f t="shared" si="66"/>
        <v>0</v>
      </c>
      <c r="C295" s="5">
        <f t="shared" si="67"/>
        <v>0</v>
      </c>
      <c r="D295" s="5">
        <f t="shared" si="68"/>
        <v>0</v>
      </c>
      <c r="E295" s="5">
        <f t="shared" si="69"/>
        <v>0</v>
      </c>
      <c r="F295" s="5">
        <f t="shared" si="70"/>
        <v>0</v>
      </c>
      <c r="G295" s="6">
        <f t="shared" si="71"/>
        <v>0</v>
      </c>
    </row>
    <row r="296" spans="1:7" ht="12">
      <c r="A296" s="11"/>
      <c r="B296" s="4">
        <f t="shared" si="66"/>
        <v>0</v>
      </c>
      <c r="C296" s="5">
        <f t="shared" si="67"/>
        <v>0</v>
      </c>
      <c r="D296" s="5">
        <f t="shared" si="68"/>
        <v>0</v>
      </c>
      <c r="E296" s="5">
        <f t="shared" si="69"/>
        <v>0</v>
      </c>
      <c r="F296" s="5">
        <f t="shared" si="70"/>
        <v>0</v>
      </c>
      <c r="G296" s="6">
        <f t="shared" si="71"/>
        <v>0</v>
      </c>
    </row>
    <row r="297" spans="1:7" ht="12">
      <c r="A297" s="11"/>
      <c r="B297" s="4">
        <f t="shared" si="66"/>
        <v>0</v>
      </c>
      <c r="C297" s="5">
        <f t="shared" si="67"/>
        <v>0</v>
      </c>
      <c r="D297" s="5">
        <f t="shared" si="68"/>
        <v>0</v>
      </c>
      <c r="E297" s="5">
        <f t="shared" si="69"/>
        <v>0</v>
      </c>
      <c r="F297" s="5">
        <f t="shared" si="70"/>
        <v>0</v>
      </c>
      <c r="G297" s="6">
        <f t="shared" si="71"/>
        <v>0</v>
      </c>
    </row>
    <row r="298" spans="1:7" ht="12">
      <c r="A298" s="11"/>
      <c r="B298" s="4">
        <f t="shared" si="66"/>
        <v>0</v>
      </c>
      <c r="C298" s="5">
        <f t="shared" si="67"/>
        <v>0</v>
      </c>
      <c r="D298" s="5">
        <f t="shared" si="68"/>
        <v>0</v>
      </c>
      <c r="E298" s="5">
        <f t="shared" si="69"/>
        <v>0</v>
      </c>
      <c r="F298" s="5">
        <f t="shared" si="70"/>
        <v>0</v>
      </c>
      <c r="G298" s="6">
        <f t="shared" si="71"/>
        <v>0</v>
      </c>
    </row>
    <row r="299" spans="1:7" ht="12">
      <c r="A299" s="11"/>
      <c r="B299" s="4">
        <f t="shared" si="66"/>
        <v>0</v>
      </c>
      <c r="C299" s="5">
        <f t="shared" si="67"/>
        <v>0</v>
      </c>
      <c r="D299" s="5">
        <f t="shared" si="68"/>
        <v>0</v>
      </c>
      <c r="E299" s="5">
        <f t="shared" si="69"/>
        <v>0</v>
      </c>
      <c r="F299" s="5">
        <f t="shared" si="70"/>
        <v>0</v>
      </c>
      <c r="G299" s="6">
        <f t="shared" si="71"/>
        <v>0</v>
      </c>
    </row>
    <row r="300" spans="1:7" ht="12">
      <c r="A300" s="11"/>
      <c r="B300" s="4">
        <f t="shared" si="66"/>
        <v>0</v>
      </c>
      <c r="C300" s="5">
        <f t="shared" si="67"/>
        <v>0</v>
      </c>
      <c r="D300" s="5">
        <f t="shared" si="68"/>
        <v>0</v>
      </c>
      <c r="E300" s="5">
        <f t="shared" si="69"/>
        <v>0</v>
      </c>
      <c r="F300" s="5">
        <f t="shared" si="70"/>
        <v>0</v>
      </c>
      <c r="G300" s="6">
        <f t="shared" si="71"/>
        <v>0</v>
      </c>
    </row>
    <row r="301" spans="1:9" ht="12.75" thickBot="1">
      <c r="A301" s="12"/>
      <c r="B301" s="7">
        <f t="shared" si="66"/>
        <v>0</v>
      </c>
      <c r="C301" s="8">
        <f t="shared" si="67"/>
        <v>0</v>
      </c>
      <c r="D301" s="8">
        <f t="shared" si="68"/>
        <v>0</v>
      </c>
      <c r="E301" s="8">
        <f t="shared" si="69"/>
        <v>0</v>
      </c>
      <c r="F301" s="8">
        <f t="shared" si="70"/>
        <v>0</v>
      </c>
      <c r="G301" s="9">
        <f t="shared" si="71"/>
        <v>0</v>
      </c>
      <c r="H301" t="s">
        <v>8</v>
      </c>
      <c r="I301" t="s">
        <v>9</v>
      </c>
    </row>
    <row r="302" spans="1:9" ht="12">
      <c r="A302" t="s">
        <v>10</v>
      </c>
      <c r="B302">
        <f>SUM(B284:B301)/1000/0.045</f>
        <v>0</v>
      </c>
      <c r="C302">
        <f>SUM(C284:C301)/1000/0.045</f>
        <v>0</v>
      </c>
      <c r="D302">
        <f>SUM(D284:D301)/1000/0.045</f>
        <v>0</v>
      </c>
      <c r="H302">
        <f>SUM(B302:D302)</f>
        <v>0</v>
      </c>
      <c r="I302">
        <f>SUM(E303:G303)</f>
        <v>0</v>
      </c>
    </row>
    <row r="303" spans="1:7" ht="12">
      <c r="A303" t="s">
        <v>11</v>
      </c>
      <c r="E303">
        <f>SUM(E284:E301)/0.045</f>
        <v>0</v>
      </c>
      <c r="F303">
        <f>SUM(F284:F301)/0.045</f>
        <v>0</v>
      </c>
      <c r="G303">
        <f>SUM(G284:G301)/0.045</f>
        <v>0</v>
      </c>
    </row>
    <row r="307" ht="12.75" thickBot="1">
      <c r="A307" t="s">
        <v>23</v>
      </c>
    </row>
    <row r="308" spans="1:7" ht="12">
      <c r="A308" s="10" t="s">
        <v>1</v>
      </c>
      <c r="B308" s="1" t="s">
        <v>2</v>
      </c>
      <c r="C308" s="2" t="s">
        <v>3</v>
      </c>
      <c r="D308" s="2" t="s">
        <v>4</v>
      </c>
      <c r="E308" s="2" t="s">
        <v>5</v>
      </c>
      <c r="F308" s="2" t="s">
        <v>6</v>
      </c>
      <c r="G308" s="3" t="s">
        <v>7</v>
      </c>
    </row>
    <row r="309" spans="1:7" ht="12">
      <c r="A309" s="11"/>
      <c r="B309" s="4">
        <f>0.1592*POWER(A309,2.234)</f>
        <v>0</v>
      </c>
      <c r="C309" s="5">
        <f>0.0071*POWER(A309,2.835)</f>
        <v>0</v>
      </c>
      <c r="D309" s="5">
        <f>0.0369*POWER(A309,1.545)</f>
        <v>0</v>
      </c>
      <c r="E309" s="5">
        <f>B309*0.0008</f>
        <v>0</v>
      </c>
      <c r="F309" s="5">
        <f>C309*0.0042</f>
        <v>0</v>
      </c>
      <c r="G309" s="6">
        <f>D309*0.0191</f>
        <v>0</v>
      </c>
    </row>
    <row r="310" spans="1:7" ht="12">
      <c r="A310" s="11"/>
      <c r="B310" s="4">
        <f aca="true" t="shared" si="72" ref="B310:B326">0.1592*POWER(A310,2.234)</f>
        <v>0</v>
      </c>
      <c r="C310" s="5">
        <f aca="true" t="shared" si="73" ref="C310:C326">0.0071*POWER(A310,2.835)</f>
        <v>0</v>
      </c>
      <c r="D310" s="5">
        <f aca="true" t="shared" si="74" ref="D310:D326">0.0369*POWER(A310,1.545)</f>
        <v>0</v>
      </c>
      <c r="E310" s="5">
        <f aca="true" t="shared" si="75" ref="E310:E326">B310*0.0008</f>
        <v>0</v>
      </c>
      <c r="F310" s="5">
        <f aca="true" t="shared" si="76" ref="F310:F326">C310*0.0042</f>
        <v>0</v>
      </c>
      <c r="G310" s="6">
        <f aca="true" t="shared" si="77" ref="G310:G326">D310*0.0191</f>
        <v>0</v>
      </c>
    </row>
    <row r="311" spans="1:7" ht="12">
      <c r="A311" s="11"/>
      <c r="B311" s="4">
        <f t="shared" si="72"/>
        <v>0</v>
      </c>
      <c r="C311" s="5">
        <f t="shared" si="73"/>
        <v>0</v>
      </c>
      <c r="D311" s="5">
        <f t="shared" si="74"/>
        <v>0</v>
      </c>
      <c r="E311" s="5">
        <f t="shared" si="75"/>
        <v>0</v>
      </c>
      <c r="F311" s="5">
        <f t="shared" si="76"/>
        <v>0</v>
      </c>
      <c r="G311" s="6">
        <f t="shared" si="77"/>
        <v>0</v>
      </c>
    </row>
    <row r="312" spans="1:7" ht="12">
      <c r="A312" s="11"/>
      <c r="B312" s="4">
        <f t="shared" si="72"/>
        <v>0</v>
      </c>
      <c r="C312" s="5">
        <f t="shared" si="73"/>
        <v>0</v>
      </c>
      <c r="D312" s="5">
        <f t="shared" si="74"/>
        <v>0</v>
      </c>
      <c r="E312" s="5">
        <f t="shared" si="75"/>
        <v>0</v>
      </c>
      <c r="F312" s="5">
        <f t="shared" si="76"/>
        <v>0</v>
      </c>
      <c r="G312" s="6">
        <f t="shared" si="77"/>
        <v>0</v>
      </c>
    </row>
    <row r="313" spans="1:7" ht="12">
      <c r="A313" s="11"/>
      <c r="B313" s="4">
        <f t="shared" si="72"/>
        <v>0</v>
      </c>
      <c r="C313" s="5">
        <f t="shared" si="73"/>
        <v>0</v>
      </c>
      <c r="D313" s="5">
        <f t="shared" si="74"/>
        <v>0</v>
      </c>
      <c r="E313" s="5">
        <f t="shared" si="75"/>
        <v>0</v>
      </c>
      <c r="F313" s="5">
        <f t="shared" si="76"/>
        <v>0</v>
      </c>
      <c r="G313" s="6">
        <f t="shared" si="77"/>
        <v>0</v>
      </c>
    </row>
    <row r="314" spans="1:7" ht="12">
      <c r="A314" s="11"/>
      <c r="B314" s="4">
        <f t="shared" si="72"/>
        <v>0</v>
      </c>
      <c r="C314" s="5">
        <f t="shared" si="73"/>
        <v>0</v>
      </c>
      <c r="D314" s="5">
        <f t="shared" si="74"/>
        <v>0</v>
      </c>
      <c r="E314" s="5">
        <f t="shared" si="75"/>
        <v>0</v>
      </c>
      <c r="F314" s="5">
        <f t="shared" si="76"/>
        <v>0</v>
      </c>
      <c r="G314" s="6">
        <f t="shared" si="77"/>
        <v>0</v>
      </c>
    </row>
    <row r="315" spans="1:7" ht="12">
      <c r="A315" s="11"/>
      <c r="B315" s="4">
        <f t="shared" si="72"/>
        <v>0</v>
      </c>
      <c r="C315" s="5">
        <f t="shared" si="73"/>
        <v>0</v>
      </c>
      <c r="D315" s="5">
        <f t="shared" si="74"/>
        <v>0</v>
      </c>
      <c r="E315" s="5">
        <f t="shared" si="75"/>
        <v>0</v>
      </c>
      <c r="F315" s="5">
        <f t="shared" si="76"/>
        <v>0</v>
      </c>
      <c r="G315" s="6">
        <f t="shared" si="77"/>
        <v>0</v>
      </c>
    </row>
    <row r="316" spans="1:7" ht="12">
      <c r="A316" s="11"/>
      <c r="B316" s="4">
        <f t="shared" si="72"/>
        <v>0</v>
      </c>
      <c r="C316" s="5">
        <f t="shared" si="73"/>
        <v>0</v>
      </c>
      <c r="D316" s="5">
        <f t="shared" si="74"/>
        <v>0</v>
      </c>
      <c r="E316" s="5">
        <f t="shared" si="75"/>
        <v>0</v>
      </c>
      <c r="F316" s="5">
        <f t="shared" si="76"/>
        <v>0</v>
      </c>
      <c r="G316" s="6">
        <f t="shared" si="77"/>
        <v>0</v>
      </c>
    </row>
    <row r="317" spans="1:7" ht="12">
      <c r="A317" s="11"/>
      <c r="B317" s="4">
        <f t="shared" si="72"/>
        <v>0</v>
      </c>
      <c r="C317" s="5">
        <f t="shared" si="73"/>
        <v>0</v>
      </c>
      <c r="D317" s="5">
        <f t="shared" si="74"/>
        <v>0</v>
      </c>
      <c r="E317" s="5">
        <f t="shared" si="75"/>
        <v>0</v>
      </c>
      <c r="F317" s="5">
        <f t="shared" si="76"/>
        <v>0</v>
      </c>
      <c r="G317" s="6">
        <f t="shared" si="77"/>
        <v>0</v>
      </c>
    </row>
    <row r="318" spans="1:7" ht="12">
      <c r="A318" s="11"/>
      <c r="B318" s="4">
        <f t="shared" si="72"/>
        <v>0</v>
      </c>
      <c r="C318" s="5">
        <f t="shared" si="73"/>
        <v>0</v>
      </c>
      <c r="D318" s="5">
        <f t="shared" si="74"/>
        <v>0</v>
      </c>
      <c r="E318" s="5">
        <f t="shared" si="75"/>
        <v>0</v>
      </c>
      <c r="F318" s="5">
        <f t="shared" si="76"/>
        <v>0</v>
      </c>
      <c r="G318" s="6">
        <f t="shared" si="77"/>
        <v>0</v>
      </c>
    </row>
    <row r="319" spans="1:7" ht="12">
      <c r="A319" s="11"/>
      <c r="B319" s="4">
        <f t="shared" si="72"/>
        <v>0</v>
      </c>
      <c r="C319" s="5">
        <f t="shared" si="73"/>
        <v>0</v>
      </c>
      <c r="D319" s="5">
        <f t="shared" si="74"/>
        <v>0</v>
      </c>
      <c r="E319" s="5">
        <f t="shared" si="75"/>
        <v>0</v>
      </c>
      <c r="F319" s="5">
        <f t="shared" si="76"/>
        <v>0</v>
      </c>
      <c r="G319" s="6">
        <f t="shared" si="77"/>
        <v>0</v>
      </c>
    </row>
    <row r="320" spans="1:7" ht="12">
      <c r="A320" s="11"/>
      <c r="B320" s="4">
        <f t="shared" si="72"/>
        <v>0</v>
      </c>
      <c r="C320" s="5">
        <f t="shared" si="73"/>
        <v>0</v>
      </c>
      <c r="D320" s="5">
        <f t="shared" si="74"/>
        <v>0</v>
      </c>
      <c r="E320" s="5">
        <f t="shared" si="75"/>
        <v>0</v>
      </c>
      <c r="F320" s="5">
        <f t="shared" si="76"/>
        <v>0</v>
      </c>
      <c r="G320" s="6">
        <f t="shared" si="77"/>
        <v>0</v>
      </c>
    </row>
    <row r="321" spans="1:7" ht="12">
      <c r="A321" s="11"/>
      <c r="B321" s="4">
        <f t="shared" si="72"/>
        <v>0</v>
      </c>
      <c r="C321" s="5">
        <f t="shared" si="73"/>
        <v>0</v>
      </c>
      <c r="D321" s="5">
        <f t="shared" si="74"/>
        <v>0</v>
      </c>
      <c r="E321" s="5">
        <f t="shared" si="75"/>
        <v>0</v>
      </c>
      <c r="F321" s="5">
        <f t="shared" si="76"/>
        <v>0</v>
      </c>
      <c r="G321" s="6">
        <f t="shared" si="77"/>
        <v>0</v>
      </c>
    </row>
    <row r="322" spans="1:7" ht="12">
      <c r="A322" s="11"/>
      <c r="B322" s="4">
        <f t="shared" si="72"/>
        <v>0</v>
      </c>
      <c r="C322" s="5">
        <f t="shared" si="73"/>
        <v>0</v>
      </c>
      <c r="D322" s="5">
        <f t="shared" si="74"/>
        <v>0</v>
      </c>
      <c r="E322" s="5">
        <f t="shared" si="75"/>
        <v>0</v>
      </c>
      <c r="F322" s="5">
        <f t="shared" si="76"/>
        <v>0</v>
      </c>
      <c r="G322" s="6">
        <f t="shared" si="77"/>
        <v>0</v>
      </c>
    </row>
    <row r="323" spans="1:7" ht="12">
      <c r="A323" s="11"/>
      <c r="B323" s="4">
        <f t="shared" si="72"/>
        <v>0</v>
      </c>
      <c r="C323" s="5">
        <f t="shared" si="73"/>
        <v>0</v>
      </c>
      <c r="D323" s="5">
        <f t="shared" si="74"/>
        <v>0</v>
      </c>
      <c r="E323" s="5">
        <f t="shared" si="75"/>
        <v>0</v>
      </c>
      <c r="F323" s="5">
        <f t="shared" si="76"/>
        <v>0</v>
      </c>
      <c r="G323" s="6">
        <f t="shared" si="77"/>
        <v>0</v>
      </c>
    </row>
    <row r="324" spans="1:7" ht="12">
      <c r="A324" s="11"/>
      <c r="B324" s="4">
        <f t="shared" si="72"/>
        <v>0</v>
      </c>
      <c r="C324" s="5">
        <f t="shared" si="73"/>
        <v>0</v>
      </c>
      <c r="D324" s="5">
        <f t="shared" si="74"/>
        <v>0</v>
      </c>
      <c r="E324" s="5">
        <f t="shared" si="75"/>
        <v>0</v>
      </c>
      <c r="F324" s="5">
        <f t="shared" si="76"/>
        <v>0</v>
      </c>
      <c r="G324" s="6">
        <f t="shared" si="77"/>
        <v>0</v>
      </c>
    </row>
    <row r="325" spans="1:7" ht="12">
      <c r="A325" s="11"/>
      <c r="B325" s="4">
        <f t="shared" si="72"/>
        <v>0</v>
      </c>
      <c r="C325" s="5">
        <f t="shared" si="73"/>
        <v>0</v>
      </c>
      <c r="D325" s="5">
        <f t="shared" si="74"/>
        <v>0</v>
      </c>
      <c r="E325" s="5">
        <f t="shared" si="75"/>
        <v>0</v>
      </c>
      <c r="F325" s="5">
        <f t="shared" si="76"/>
        <v>0</v>
      </c>
      <c r="G325" s="6">
        <f t="shared" si="77"/>
        <v>0</v>
      </c>
    </row>
    <row r="326" spans="1:9" ht="12.75" thickBot="1">
      <c r="A326" s="12"/>
      <c r="B326" s="7">
        <f t="shared" si="72"/>
        <v>0</v>
      </c>
      <c r="C326" s="8">
        <f t="shared" si="73"/>
        <v>0</v>
      </c>
      <c r="D326" s="8">
        <f t="shared" si="74"/>
        <v>0</v>
      </c>
      <c r="E326" s="8">
        <f t="shared" si="75"/>
        <v>0</v>
      </c>
      <c r="F326" s="8">
        <f t="shared" si="76"/>
        <v>0</v>
      </c>
      <c r="G326" s="9">
        <f t="shared" si="77"/>
        <v>0</v>
      </c>
      <c r="H326" t="s">
        <v>8</v>
      </c>
      <c r="I326" t="s">
        <v>9</v>
      </c>
    </row>
    <row r="327" spans="1:9" ht="12">
      <c r="A327" t="s">
        <v>10</v>
      </c>
      <c r="B327">
        <f>SUM(B309:B326)/1000/0.045</f>
        <v>0</v>
      </c>
      <c r="C327">
        <f>SUM(C309:C326)/1000/0.045</f>
        <v>0</v>
      </c>
      <c r="D327">
        <f>SUM(D309:D326)/1000/0.045</f>
        <v>0</v>
      </c>
      <c r="H327">
        <f>SUM(B327:D327)</f>
        <v>0</v>
      </c>
      <c r="I327">
        <f>SUM(E328:G328)</f>
        <v>0</v>
      </c>
    </row>
    <row r="328" spans="1:7" ht="12">
      <c r="A328" t="s">
        <v>11</v>
      </c>
      <c r="E328">
        <f>SUM(E309:E326)/0.045</f>
        <v>0</v>
      </c>
      <c r="F328">
        <f>SUM(F309:F326)/0.045</f>
        <v>0</v>
      </c>
      <c r="G328">
        <f>SUM(G309:G326)/0.045</f>
        <v>0</v>
      </c>
    </row>
    <row r="332" ht="12.75" thickBot="1">
      <c r="A332" t="s">
        <v>24</v>
      </c>
    </row>
    <row r="333" spans="1:7" ht="12">
      <c r="A333" s="10" t="s">
        <v>1</v>
      </c>
      <c r="B333" s="1" t="s">
        <v>2</v>
      </c>
      <c r="C333" s="2" t="s">
        <v>3</v>
      </c>
      <c r="D333" s="2" t="s">
        <v>4</v>
      </c>
      <c r="E333" s="2" t="s">
        <v>5</v>
      </c>
      <c r="F333" s="2" t="s">
        <v>6</v>
      </c>
      <c r="G333" s="3" t="s">
        <v>7</v>
      </c>
    </row>
    <row r="334" spans="1:7" ht="12">
      <c r="A334" s="11"/>
      <c r="B334" s="4">
        <f>0.2378*POWER(A334,2)</f>
        <v>0</v>
      </c>
      <c r="C334" s="5">
        <f>0.0033*POWER(A334,2)</f>
        <v>0</v>
      </c>
      <c r="D334" s="5">
        <f>0.0042*POWER(A334,1.992)</f>
        <v>0</v>
      </c>
      <c r="E334" s="5">
        <f>B334*0.0008</f>
        <v>0</v>
      </c>
      <c r="F334" s="5">
        <f>C334*0.0039</f>
        <v>0</v>
      </c>
      <c r="G334" s="6">
        <f>D334*0.0119</f>
        <v>0</v>
      </c>
    </row>
    <row r="335" spans="1:7" ht="12">
      <c r="A335" s="11"/>
      <c r="B335" s="4">
        <f aca="true" t="shared" si="78" ref="B335:B362">0.2378*POWER(A335,2)</f>
        <v>0</v>
      </c>
      <c r="C335" s="5">
        <f aca="true" t="shared" si="79" ref="C335:C362">0.0033*POWER(A335,2)</f>
        <v>0</v>
      </c>
      <c r="D335" s="5">
        <f aca="true" t="shared" si="80" ref="D335:D362">0.0042*POWER(A335,1.992)</f>
        <v>0</v>
      </c>
      <c r="E335" s="5">
        <f aca="true" t="shared" si="81" ref="E335:E362">B335*0.0008</f>
        <v>0</v>
      </c>
      <c r="F335" s="5">
        <f aca="true" t="shared" si="82" ref="F335:F362">C335*0.0039</f>
        <v>0</v>
      </c>
      <c r="G335" s="6">
        <f aca="true" t="shared" si="83" ref="G335:G362">D335*0.0119</f>
        <v>0</v>
      </c>
    </row>
    <row r="336" spans="1:7" ht="12">
      <c r="A336" s="11"/>
      <c r="B336" s="4">
        <f t="shared" si="78"/>
        <v>0</v>
      </c>
      <c r="C336" s="5">
        <f t="shared" si="79"/>
        <v>0</v>
      </c>
      <c r="D336" s="5">
        <f t="shared" si="80"/>
        <v>0</v>
      </c>
      <c r="E336" s="5">
        <f t="shared" si="81"/>
        <v>0</v>
      </c>
      <c r="F336" s="5">
        <f t="shared" si="82"/>
        <v>0</v>
      </c>
      <c r="G336" s="6">
        <f t="shared" si="83"/>
        <v>0</v>
      </c>
    </row>
    <row r="337" spans="1:7" ht="12">
      <c r="A337" s="11"/>
      <c r="B337" s="4">
        <f t="shared" si="78"/>
        <v>0</v>
      </c>
      <c r="C337" s="5">
        <f t="shared" si="79"/>
        <v>0</v>
      </c>
      <c r="D337" s="5">
        <f t="shared" si="80"/>
        <v>0</v>
      </c>
      <c r="E337" s="5">
        <f t="shared" si="81"/>
        <v>0</v>
      </c>
      <c r="F337" s="5">
        <f t="shared" si="82"/>
        <v>0</v>
      </c>
      <c r="G337" s="6">
        <f t="shared" si="83"/>
        <v>0</v>
      </c>
    </row>
    <row r="338" spans="1:7" ht="12">
      <c r="A338" s="11"/>
      <c r="B338" s="4">
        <f t="shared" si="78"/>
        <v>0</v>
      </c>
      <c r="C338" s="5">
        <f t="shared" si="79"/>
        <v>0</v>
      </c>
      <c r="D338" s="5">
        <f t="shared" si="80"/>
        <v>0</v>
      </c>
      <c r="E338" s="5">
        <f t="shared" si="81"/>
        <v>0</v>
      </c>
      <c r="F338" s="5">
        <f t="shared" si="82"/>
        <v>0</v>
      </c>
      <c r="G338" s="6">
        <f t="shared" si="83"/>
        <v>0</v>
      </c>
    </row>
    <row r="339" spans="1:7" ht="12">
      <c r="A339" s="11"/>
      <c r="B339" s="4">
        <f t="shared" si="78"/>
        <v>0</v>
      </c>
      <c r="C339" s="5">
        <f t="shared" si="79"/>
        <v>0</v>
      </c>
      <c r="D339" s="5">
        <f t="shared" si="80"/>
        <v>0</v>
      </c>
      <c r="E339" s="5">
        <f t="shared" si="81"/>
        <v>0</v>
      </c>
      <c r="F339" s="5">
        <f t="shared" si="82"/>
        <v>0</v>
      </c>
      <c r="G339" s="6">
        <f t="shared" si="83"/>
        <v>0</v>
      </c>
    </row>
    <row r="340" spans="1:7" ht="12">
      <c r="A340" s="11"/>
      <c r="B340" s="4">
        <f t="shared" si="78"/>
        <v>0</v>
      </c>
      <c r="C340" s="5">
        <f t="shared" si="79"/>
        <v>0</v>
      </c>
      <c r="D340" s="5">
        <f t="shared" si="80"/>
        <v>0</v>
      </c>
      <c r="E340" s="5">
        <f t="shared" si="81"/>
        <v>0</v>
      </c>
      <c r="F340" s="5">
        <f t="shared" si="82"/>
        <v>0</v>
      </c>
      <c r="G340" s="6">
        <f t="shared" si="83"/>
        <v>0</v>
      </c>
    </row>
    <row r="341" spans="1:7" ht="12">
      <c r="A341" s="11"/>
      <c r="B341" s="4">
        <f t="shared" si="78"/>
        <v>0</v>
      </c>
      <c r="C341" s="5">
        <f t="shared" si="79"/>
        <v>0</v>
      </c>
      <c r="D341" s="5">
        <f t="shared" si="80"/>
        <v>0</v>
      </c>
      <c r="E341" s="5">
        <f t="shared" si="81"/>
        <v>0</v>
      </c>
      <c r="F341" s="5">
        <f t="shared" si="82"/>
        <v>0</v>
      </c>
      <c r="G341" s="6">
        <f t="shared" si="83"/>
        <v>0</v>
      </c>
    </row>
    <row r="342" spans="1:7" ht="12">
      <c r="A342" s="11"/>
      <c r="B342" s="4">
        <f t="shared" si="78"/>
        <v>0</v>
      </c>
      <c r="C342" s="5">
        <f t="shared" si="79"/>
        <v>0</v>
      </c>
      <c r="D342" s="5">
        <f t="shared" si="80"/>
        <v>0</v>
      </c>
      <c r="E342" s="5">
        <f t="shared" si="81"/>
        <v>0</v>
      </c>
      <c r="F342" s="5">
        <f t="shared" si="82"/>
        <v>0</v>
      </c>
      <c r="G342" s="6">
        <f t="shared" si="83"/>
        <v>0</v>
      </c>
    </row>
    <row r="343" spans="1:7" ht="12">
      <c r="A343" s="11"/>
      <c r="B343" s="4">
        <f t="shared" si="78"/>
        <v>0</v>
      </c>
      <c r="C343" s="5">
        <f t="shared" si="79"/>
        <v>0</v>
      </c>
      <c r="D343" s="5">
        <f t="shared" si="80"/>
        <v>0</v>
      </c>
      <c r="E343" s="5">
        <f t="shared" si="81"/>
        <v>0</v>
      </c>
      <c r="F343" s="5">
        <f t="shared" si="82"/>
        <v>0</v>
      </c>
      <c r="G343" s="6">
        <f t="shared" si="83"/>
        <v>0</v>
      </c>
    </row>
    <row r="344" spans="1:7" ht="12">
      <c r="A344" s="11"/>
      <c r="B344" s="4">
        <f t="shared" si="78"/>
        <v>0</v>
      </c>
      <c r="C344" s="5">
        <f t="shared" si="79"/>
        <v>0</v>
      </c>
      <c r="D344" s="5">
        <f t="shared" si="80"/>
        <v>0</v>
      </c>
      <c r="E344" s="5">
        <f t="shared" si="81"/>
        <v>0</v>
      </c>
      <c r="F344" s="5">
        <f t="shared" si="82"/>
        <v>0</v>
      </c>
      <c r="G344" s="6">
        <f t="shared" si="83"/>
        <v>0</v>
      </c>
    </row>
    <row r="345" spans="1:7" ht="12">
      <c r="A345" s="11"/>
      <c r="B345" s="4">
        <f t="shared" si="78"/>
        <v>0</v>
      </c>
      <c r="C345" s="5">
        <f t="shared" si="79"/>
        <v>0</v>
      </c>
      <c r="D345" s="5">
        <f t="shared" si="80"/>
        <v>0</v>
      </c>
      <c r="E345" s="5">
        <f t="shared" si="81"/>
        <v>0</v>
      </c>
      <c r="F345" s="5">
        <f t="shared" si="82"/>
        <v>0</v>
      </c>
      <c r="G345" s="6">
        <f t="shared" si="83"/>
        <v>0</v>
      </c>
    </row>
    <row r="346" spans="1:7" ht="12">
      <c r="A346" s="11"/>
      <c r="B346" s="4">
        <f t="shared" si="78"/>
        <v>0</v>
      </c>
      <c r="C346" s="5">
        <f t="shared" si="79"/>
        <v>0</v>
      </c>
      <c r="D346" s="5">
        <f t="shared" si="80"/>
        <v>0</v>
      </c>
      <c r="E346" s="5">
        <f t="shared" si="81"/>
        <v>0</v>
      </c>
      <c r="F346" s="5">
        <f t="shared" si="82"/>
        <v>0</v>
      </c>
      <c r="G346" s="6">
        <f t="shared" si="83"/>
        <v>0</v>
      </c>
    </row>
    <row r="347" spans="1:7" ht="12">
      <c r="A347" s="11"/>
      <c r="B347" s="4">
        <f t="shared" si="78"/>
        <v>0</v>
      </c>
      <c r="C347" s="5">
        <f t="shared" si="79"/>
        <v>0</v>
      </c>
      <c r="D347" s="5">
        <f t="shared" si="80"/>
        <v>0</v>
      </c>
      <c r="E347" s="5">
        <f t="shared" si="81"/>
        <v>0</v>
      </c>
      <c r="F347" s="5">
        <f t="shared" si="82"/>
        <v>0</v>
      </c>
      <c r="G347" s="6">
        <f t="shared" si="83"/>
        <v>0</v>
      </c>
    </row>
    <row r="348" spans="1:7" ht="12">
      <c r="A348" s="11"/>
      <c r="B348" s="4">
        <f t="shared" si="78"/>
        <v>0</v>
      </c>
      <c r="C348" s="5">
        <f t="shared" si="79"/>
        <v>0</v>
      </c>
      <c r="D348" s="5">
        <f t="shared" si="80"/>
        <v>0</v>
      </c>
      <c r="E348" s="5">
        <f t="shared" si="81"/>
        <v>0</v>
      </c>
      <c r="F348" s="5">
        <f t="shared" si="82"/>
        <v>0</v>
      </c>
      <c r="G348" s="6">
        <f t="shared" si="83"/>
        <v>0</v>
      </c>
    </row>
    <row r="349" spans="1:7" ht="12">
      <c r="A349" s="11"/>
      <c r="B349" s="4">
        <f t="shared" si="78"/>
        <v>0</v>
      </c>
      <c r="C349" s="5">
        <f t="shared" si="79"/>
        <v>0</v>
      </c>
      <c r="D349" s="5">
        <f t="shared" si="80"/>
        <v>0</v>
      </c>
      <c r="E349" s="5">
        <f t="shared" si="81"/>
        <v>0</v>
      </c>
      <c r="F349" s="5">
        <f t="shared" si="82"/>
        <v>0</v>
      </c>
      <c r="G349" s="6">
        <f t="shared" si="83"/>
        <v>0</v>
      </c>
    </row>
    <row r="350" spans="1:7" ht="12">
      <c r="A350" s="11"/>
      <c r="B350" s="4">
        <f t="shared" si="78"/>
        <v>0</v>
      </c>
      <c r="C350" s="5">
        <f t="shared" si="79"/>
        <v>0</v>
      </c>
      <c r="D350" s="5">
        <f t="shared" si="80"/>
        <v>0</v>
      </c>
      <c r="E350" s="5">
        <f t="shared" si="81"/>
        <v>0</v>
      </c>
      <c r="F350" s="5">
        <f t="shared" si="82"/>
        <v>0</v>
      </c>
      <c r="G350" s="6">
        <f t="shared" si="83"/>
        <v>0</v>
      </c>
    </row>
    <row r="351" spans="1:7" ht="12">
      <c r="A351" s="11"/>
      <c r="B351" s="4">
        <f t="shared" si="78"/>
        <v>0</v>
      </c>
      <c r="C351" s="5">
        <f t="shared" si="79"/>
        <v>0</v>
      </c>
      <c r="D351" s="5">
        <f t="shared" si="80"/>
        <v>0</v>
      </c>
      <c r="E351" s="5">
        <f t="shared" si="81"/>
        <v>0</v>
      </c>
      <c r="F351" s="5">
        <f t="shared" si="82"/>
        <v>0</v>
      </c>
      <c r="G351" s="6">
        <f t="shared" si="83"/>
        <v>0</v>
      </c>
    </row>
    <row r="352" spans="1:7" ht="12">
      <c r="A352" s="11"/>
      <c r="B352" s="4">
        <f t="shared" si="78"/>
        <v>0</v>
      </c>
      <c r="C352" s="5">
        <f t="shared" si="79"/>
        <v>0</v>
      </c>
      <c r="D352" s="5">
        <f t="shared" si="80"/>
        <v>0</v>
      </c>
      <c r="E352" s="5">
        <f t="shared" si="81"/>
        <v>0</v>
      </c>
      <c r="F352" s="5">
        <f t="shared" si="82"/>
        <v>0</v>
      </c>
      <c r="G352" s="6">
        <f t="shared" si="83"/>
        <v>0</v>
      </c>
    </row>
    <row r="353" spans="1:7" ht="12">
      <c r="A353" s="11"/>
      <c r="B353" s="4">
        <f t="shared" si="78"/>
        <v>0</v>
      </c>
      <c r="C353" s="5">
        <f t="shared" si="79"/>
        <v>0</v>
      </c>
      <c r="D353" s="5">
        <f t="shared" si="80"/>
        <v>0</v>
      </c>
      <c r="E353" s="5">
        <f t="shared" si="81"/>
        <v>0</v>
      </c>
      <c r="F353" s="5">
        <f t="shared" si="82"/>
        <v>0</v>
      </c>
      <c r="G353" s="6">
        <f t="shared" si="83"/>
        <v>0</v>
      </c>
    </row>
    <row r="354" spans="1:7" ht="12">
      <c r="A354" s="11"/>
      <c r="B354" s="4">
        <f t="shared" si="78"/>
        <v>0</v>
      </c>
      <c r="C354" s="5">
        <f t="shared" si="79"/>
        <v>0</v>
      </c>
      <c r="D354" s="5">
        <f t="shared" si="80"/>
        <v>0</v>
      </c>
      <c r="E354" s="5">
        <f t="shared" si="81"/>
        <v>0</v>
      </c>
      <c r="F354" s="5">
        <f t="shared" si="82"/>
        <v>0</v>
      </c>
      <c r="G354" s="6">
        <f t="shared" si="83"/>
        <v>0</v>
      </c>
    </row>
    <row r="355" spans="1:7" ht="12">
      <c r="A355" s="11"/>
      <c r="B355" s="4">
        <f t="shared" si="78"/>
        <v>0</v>
      </c>
      <c r="C355" s="5">
        <f t="shared" si="79"/>
        <v>0</v>
      </c>
      <c r="D355" s="5">
        <f t="shared" si="80"/>
        <v>0</v>
      </c>
      <c r="E355" s="5">
        <f t="shared" si="81"/>
        <v>0</v>
      </c>
      <c r="F355" s="5">
        <f t="shared" si="82"/>
        <v>0</v>
      </c>
      <c r="G355" s="6">
        <f t="shared" si="83"/>
        <v>0</v>
      </c>
    </row>
    <row r="356" spans="1:7" ht="12">
      <c r="A356" s="11"/>
      <c r="B356" s="4">
        <f t="shared" si="78"/>
        <v>0</v>
      </c>
      <c r="C356" s="5">
        <f t="shared" si="79"/>
        <v>0</v>
      </c>
      <c r="D356" s="5">
        <f t="shared" si="80"/>
        <v>0</v>
      </c>
      <c r="E356" s="5">
        <f t="shared" si="81"/>
        <v>0</v>
      </c>
      <c r="F356" s="5">
        <f t="shared" si="82"/>
        <v>0</v>
      </c>
      <c r="G356" s="6">
        <f t="shared" si="83"/>
        <v>0</v>
      </c>
    </row>
    <row r="357" spans="1:7" ht="12">
      <c r="A357" s="11"/>
      <c r="B357" s="4">
        <f t="shared" si="78"/>
        <v>0</v>
      </c>
      <c r="C357" s="5">
        <f t="shared" si="79"/>
        <v>0</v>
      </c>
      <c r="D357" s="5">
        <f t="shared" si="80"/>
        <v>0</v>
      </c>
      <c r="E357" s="5">
        <f t="shared" si="81"/>
        <v>0</v>
      </c>
      <c r="F357" s="5">
        <f t="shared" si="82"/>
        <v>0</v>
      </c>
      <c r="G357" s="6">
        <f t="shared" si="83"/>
        <v>0</v>
      </c>
    </row>
    <row r="358" spans="1:7" ht="12">
      <c r="A358" s="11"/>
      <c r="B358" s="4">
        <f t="shared" si="78"/>
        <v>0</v>
      </c>
      <c r="C358" s="5">
        <f t="shared" si="79"/>
        <v>0</v>
      </c>
      <c r="D358" s="5">
        <f t="shared" si="80"/>
        <v>0</v>
      </c>
      <c r="E358" s="5">
        <f t="shared" si="81"/>
        <v>0</v>
      </c>
      <c r="F358" s="5">
        <f t="shared" si="82"/>
        <v>0</v>
      </c>
      <c r="G358" s="6">
        <f t="shared" si="83"/>
        <v>0</v>
      </c>
    </row>
    <row r="359" spans="1:7" ht="12">
      <c r="A359" s="11"/>
      <c r="B359" s="4">
        <f t="shared" si="78"/>
        <v>0</v>
      </c>
      <c r="C359" s="5">
        <f t="shared" si="79"/>
        <v>0</v>
      </c>
      <c r="D359" s="5">
        <f t="shared" si="80"/>
        <v>0</v>
      </c>
      <c r="E359" s="5">
        <f t="shared" si="81"/>
        <v>0</v>
      </c>
      <c r="F359" s="5">
        <f t="shared" si="82"/>
        <v>0</v>
      </c>
      <c r="G359" s="6">
        <f t="shared" si="83"/>
        <v>0</v>
      </c>
    </row>
    <row r="360" spans="1:7" ht="12">
      <c r="A360" s="11"/>
      <c r="B360" s="4">
        <f t="shared" si="78"/>
        <v>0</v>
      </c>
      <c r="C360" s="5">
        <f t="shared" si="79"/>
        <v>0</v>
      </c>
      <c r="D360" s="5">
        <f t="shared" si="80"/>
        <v>0</v>
      </c>
      <c r="E360" s="5">
        <f t="shared" si="81"/>
        <v>0</v>
      </c>
      <c r="F360" s="5">
        <f t="shared" si="82"/>
        <v>0</v>
      </c>
      <c r="G360" s="6">
        <f t="shared" si="83"/>
        <v>0</v>
      </c>
    </row>
    <row r="361" spans="1:7" ht="12">
      <c r="A361" s="11"/>
      <c r="B361" s="4">
        <f t="shared" si="78"/>
        <v>0</v>
      </c>
      <c r="C361" s="5">
        <f t="shared" si="79"/>
        <v>0</v>
      </c>
      <c r="D361" s="5">
        <f t="shared" si="80"/>
        <v>0</v>
      </c>
      <c r="E361" s="5">
        <f t="shared" si="81"/>
        <v>0</v>
      </c>
      <c r="F361" s="5">
        <f t="shared" si="82"/>
        <v>0</v>
      </c>
      <c r="G361" s="6">
        <f t="shared" si="83"/>
        <v>0</v>
      </c>
    </row>
    <row r="362" spans="1:9" ht="12.75" thickBot="1">
      <c r="A362" s="12"/>
      <c r="B362" s="7">
        <f t="shared" si="78"/>
        <v>0</v>
      </c>
      <c r="C362" s="8">
        <f t="shared" si="79"/>
        <v>0</v>
      </c>
      <c r="D362" s="8">
        <f t="shared" si="80"/>
        <v>0</v>
      </c>
      <c r="E362" s="8">
        <f t="shared" si="81"/>
        <v>0</v>
      </c>
      <c r="F362" s="8">
        <f t="shared" si="82"/>
        <v>0</v>
      </c>
      <c r="G362" s="9">
        <f t="shared" si="83"/>
        <v>0</v>
      </c>
      <c r="H362" t="s">
        <v>8</v>
      </c>
      <c r="I362" t="s">
        <v>9</v>
      </c>
    </row>
    <row r="363" spans="1:9" ht="12">
      <c r="A363" t="s">
        <v>10</v>
      </c>
      <c r="B363">
        <f>SUM(B334:B362)/1000/0.045</f>
        <v>0</v>
      </c>
      <c r="C363">
        <f>SUM(C334:C362)/1000/0.045</f>
        <v>0</v>
      </c>
      <c r="D363">
        <f>SUM(D334:D362)/1000/0.045</f>
        <v>0</v>
      </c>
      <c r="H363">
        <f>SUM(B363:D363)</f>
        <v>0</v>
      </c>
      <c r="I363">
        <f>SUM(E364:G364)</f>
        <v>0</v>
      </c>
    </row>
    <row r="364" spans="1:7" ht="12">
      <c r="A364" t="s">
        <v>11</v>
      </c>
      <c r="E364">
        <f>SUM(E334:E362)/0.045</f>
        <v>0</v>
      </c>
      <c r="F364">
        <f>SUM(F334:F362)/0.045</f>
        <v>0</v>
      </c>
      <c r="G364">
        <f>SUM(G334:G362)/0.045</f>
        <v>0</v>
      </c>
    </row>
    <row r="367" spans="8:9" ht="12">
      <c r="H367" t="s">
        <v>25</v>
      </c>
      <c r="I367" t="s">
        <v>26</v>
      </c>
    </row>
    <row r="368" spans="8:9" ht="12">
      <c r="H368">
        <f>SUM(H10:H364)</f>
        <v>130.91356765224904</v>
      </c>
      <c r="I368">
        <f>SUM(I10:I364)</f>
        <v>303.89010710092106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SNRE Soils Lab</dc:creator>
  <cp:keywords/>
  <dc:description/>
  <cp:lastModifiedBy>John E. Hassett</cp:lastModifiedBy>
  <dcterms:created xsi:type="dcterms:W3CDTF">1997-11-19T01:04:46Z</dcterms:created>
  <dcterms:modified xsi:type="dcterms:W3CDTF">2002-09-26T00:04:22Z</dcterms:modified>
  <cp:category/>
  <cp:version/>
  <cp:contentType/>
  <cp:contentStatus/>
</cp:coreProperties>
</file>